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ate1904="1" defaultThemeVersion="164011"/>
  <mc:AlternateContent xmlns:mc="http://schemas.openxmlformats.org/markup-compatibility/2006">
    <mc:Choice Requires="x15">
      <x15ac:absPath xmlns:x15ac="http://schemas.microsoft.com/office/spreadsheetml/2010/11/ac" url="C:\Galas\161125 2016 E&amp;SE Primary Indiv Champs\Results\"/>
    </mc:Choice>
  </mc:AlternateContent>
  <bookViews>
    <workbookView xWindow="0" yWindow="0" windowWidth="24000" windowHeight="9510" tabRatio="500"/>
  </bookViews>
  <sheets>
    <sheet name="Input and Results" sheetId="1" r:id="rId1"/>
    <sheet name="Programme and CT sheets" sheetId="7" r:id="rId2"/>
    <sheet name="DQ Codes" sheetId="12" r:id="rId3"/>
    <sheet name="Swimmers 161123" sheetId="11" state="hidden" r:id="rId4"/>
    <sheet name="Swimmers 161116" sheetId="9" state="hidden" r:id="rId5"/>
    <sheet name="Events and Heat count" sheetId="10" state="hidden" r:id="rId6"/>
    <sheet name="Lane sheets" sheetId="8" state="hidden" r:id="rId7"/>
    <sheet name="Swimmers 161108" sheetId="4" state="hidden" r:id="rId8"/>
  </sheets>
  <definedNames>
    <definedName name="_xlnm._FilterDatabase" localSheetId="1" hidden="1">'Programme and CT sheets'!$M$3:$S$1011</definedName>
    <definedName name="_xlnm.Print_Area" localSheetId="0">'Input and Results'!$A$1:$AM$592</definedName>
    <definedName name="_xlnm.Print_Area" localSheetId="1">'Programme and CT sheets'!$M$2:$S$1011</definedName>
    <definedName name="_xlnm.Print_Titles" localSheetId="0">'Input and Results'!$1:$2</definedName>
    <definedName name="_xlnm.Print_Titles" localSheetId="1">'Programme and CT sheets'!$2:$3</definedName>
  </definedNames>
  <calcPr calcId="162913"/>
</workbook>
</file>

<file path=xl/calcChain.xml><?xml version="1.0" encoding="utf-8"?>
<calcChain xmlns="http://schemas.openxmlformats.org/spreadsheetml/2006/main">
  <c r="AH546" i="1" l="1"/>
  <c r="AH504" i="1"/>
  <c r="AH472" i="1"/>
  <c r="AH449" i="1"/>
  <c r="AH412" i="1"/>
  <c r="AH385" i="1"/>
  <c r="AH366" i="1"/>
  <c r="AH352" i="1"/>
  <c r="AH317" i="1"/>
  <c r="AH290" i="1"/>
  <c r="AH265" i="1"/>
  <c r="AH247" i="1"/>
  <c r="AH207" i="1"/>
  <c r="AH180" i="1"/>
  <c r="AH155" i="1"/>
  <c r="AH141" i="1"/>
  <c r="AH99" i="1"/>
  <c r="AH59" i="1"/>
  <c r="AH27" i="1"/>
  <c r="AH4" i="1"/>
  <c r="M493" i="7"/>
  <c r="N493" i="7"/>
  <c r="O493" i="7" s="1"/>
  <c r="P493" i="7"/>
  <c r="Q493" i="7"/>
  <c r="R493" i="7"/>
  <c r="S493" i="7"/>
  <c r="M494" i="7"/>
  <c r="N494" i="7"/>
  <c r="O494" i="7" s="1"/>
  <c r="P494" i="7"/>
  <c r="Q494" i="7"/>
  <c r="R494" i="7"/>
  <c r="S494" i="7"/>
  <c r="M495" i="7"/>
  <c r="N495" i="7"/>
  <c r="O495" i="7" s="1"/>
  <c r="P495" i="7"/>
  <c r="Q495" i="7"/>
  <c r="R495" i="7"/>
  <c r="S495" i="7"/>
  <c r="M496" i="7"/>
  <c r="N496" i="7"/>
  <c r="O496" i="7" s="1"/>
  <c r="P496" i="7"/>
  <c r="Q496" i="7"/>
  <c r="R496" i="7"/>
  <c r="S496" i="7"/>
  <c r="M497" i="7"/>
  <c r="N497" i="7"/>
  <c r="O497" i="7" s="1"/>
  <c r="P497" i="7"/>
  <c r="Q497" i="7"/>
  <c r="R497" i="7"/>
  <c r="S497" i="7"/>
  <c r="M498" i="7"/>
  <c r="N498" i="7"/>
  <c r="O498" i="7" s="1"/>
  <c r="P498" i="7"/>
  <c r="Q498" i="7"/>
  <c r="R498" i="7"/>
  <c r="S498" i="7"/>
  <c r="M507" i="7"/>
  <c r="N507" i="7"/>
  <c r="O507" i="7" s="1"/>
  <c r="P507" i="7"/>
  <c r="Q507" i="7"/>
  <c r="R507" i="7"/>
  <c r="S507" i="7"/>
  <c r="M508" i="7"/>
  <c r="N508" i="7"/>
  <c r="O508" i="7" s="1"/>
  <c r="P508" i="7"/>
  <c r="Q508" i="7"/>
  <c r="R508" i="7"/>
  <c r="S508" i="7"/>
  <c r="M509" i="7"/>
  <c r="N509" i="7"/>
  <c r="O509" i="7" s="1"/>
  <c r="P509" i="7"/>
  <c r="Q509" i="7"/>
  <c r="R509" i="7"/>
  <c r="S509" i="7"/>
  <c r="M510" i="7"/>
  <c r="N510" i="7"/>
  <c r="O510" i="7" s="1"/>
  <c r="P510" i="7"/>
  <c r="Q510" i="7"/>
  <c r="R510" i="7"/>
  <c r="S510" i="7"/>
  <c r="M511" i="7"/>
  <c r="N511" i="7"/>
  <c r="O511" i="7" s="1"/>
  <c r="P511" i="7"/>
  <c r="Q511" i="7"/>
  <c r="R511" i="7"/>
  <c r="S511" i="7"/>
  <c r="M512" i="7"/>
  <c r="N512" i="7"/>
  <c r="O512" i="7" s="1"/>
  <c r="P512" i="7"/>
  <c r="Q512" i="7"/>
  <c r="R512" i="7"/>
  <c r="S512" i="7"/>
  <c r="M521" i="7"/>
  <c r="N521" i="7"/>
  <c r="O521" i="7" s="1"/>
  <c r="P521" i="7"/>
  <c r="Q521" i="7"/>
  <c r="R521" i="7"/>
  <c r="S521" i="7"/>
  <c r="M522" i="7"/>
  <c r="N522" i="7"/>
  <c r="O522" i="7" s="1"/>
  <c r="P522" i="7"/>
  <c r="Q522" i="7"/>
  <c r="R522" i="7"/>
  <c r="S522" i="7"/>
  <c r="M523" i="7"/>
  <c r="N523" i="7"/>
  <c r="O523" i="7" s="1"/>
  <c r="P523" i="7"/>
  <c r="Q523" i="7"/>
  <c r="R523" i="7"/>
  <c r="S523" i="7"/>
  <c r="M524" i="7"/>
  <c r="N524" i="7"/>
  <c r="O524" i="7" s="1"/>
  <c r="P524" i="7"/>
  <c r="Q524" i="7"/>
  <c r="R524" i="7"/>
  <c r="S524" i="7"/>
  <c r="M525" i="7"/>
  <c r="N525" i="7"/>
  <c r="O525" i="7" s="1"/>
  <c r="P525" i="7"/>
  <c r="Q525" i="7"/>
  <c r="R525" i="7"/>
  <c r="S525" i="7"/>
  <c r="M526" i="7"/>
  <c r="N526" i="7"/>
  <c r="O526" i="7" s="1"/>
  <c r="P526" i="7"/>
  <c r="Q526" i="7"/>
  <c r="R526" i="7"/>
  <c r="S526" i="7"/>
  <c r="M535" i="7"/>
  <c r="N535" i="7"/>
  <c r="O535" i="7" s="1"/>
  <c r="P535" i="7"/>
  <c r="Q535" i="7"/>
  <c r="R535" i="7"/>
  <c r="S535" i="7"/>
  <c r="M536" i="7"/>
  <c r="N536" i="7"/>
  <c r="O536" i="7" s="1"/>
  <c r="P536" i="7"/>
  <c r="Q536" i="7"/>
  <c r="R536" i="7"/>
  <c r="S536" i="7"/>
  <c r="M537" i="7"/>
  <c r="N537" i="7"/>
  <c r="O537" i="7" s="1"/>
  <c r="P537" i="7"/>
  <c r="Q537" i="7"/>
  <c r="R537" i="7"/>
  <c r="S537" i="7"/>
  <c r="M538" i="7"/>
  <c r="N538" i="7"/>
  <c r="O538" i="7" s="1"/>
  <c r="P538" i="7"/>
  <c r="Q538" i="7"/>
  <c r="R538" i="7"/>
  <c r="S538" i="7"/>
  <c r="M539" i="7"/>
  <c r="N539" i="7"/>
  <c r="O539" i="7" s="1"/>
  <c r="P539" i="7"/>
  <c r="Q539" i="7"/>
  <c r="R539" i="7"/>
  <c r="S539" i="7"/>
  <c r="M540" i="7"/>
  <c r="N540" i="7"/>
  <c r="O540" i="7" s="1"/>
  <c r="P540" i="7"/>
  <c r="Q540" i="7"/>
  <c r="R540" i="7"/>
  <c r="S540" i="7"/>
  <c r="M549" i="7"/>
  <c r="N549" i="7"/>
  <c r="O549" i="7" s="1"/>
  <c r="P549" i="7"/>
  <c r="Q549" i="7"/>
  <c r="R549" i="7"/>
  <c r="S549" i="7"/>
  <c r="M550" i="7"/>
  <c r="N550" i="7"/>
  <c r="O550" i="7" s="1"/>
  <c r="P550" i="7"/>
  <c r="Q550" i="7"/>
  <c r="R550" i="7"/>
  <c r="S550" i="7"/>
  <c r="M551" i="7"/>
  <c r="N551" i="7"/>
  <c r="O551" i="7" s="1"/>
  <c r="P551" i="7"/>
  <c r="Q551" i="7"/>
  <c r="R551" i="7"/>
  <c r="S551" i="7"/>
  <c r="M552" i="7"/>
  <c r="N552" i="7"/>
  <c r="O552" i="7" s="1"/>
  <c r="P552" i="7"/>
  <c r="Q552" i="7"/>
  <c r="R552" i="7"/>
  <c r="S552" i="7"/>
  <c r="M553" i="7"/>
  <c r="N553" i="7"/>
  <c r="O553" i="7" s="1"/>
  <c r="P553" i="7"/>
  <c r="Q553" i="7"/>
  <c r="R553" i="7"/>
  <c r="S553" i="7"/>
  <c r="M554" i="7"/>
  <c r="N554" i="7"/>
  <c r="O554" i="7" s="1"/>
  <c r="P554" i="7"/>
  <c r="Q554" i="7"/>
  <c r="R554" i="7"/>
  <c r="S554" i="7"/>
  <c r="M563" i="7"/>
  <c r="N563" i="7"/>
  <c r="O563" i="7" s="1"/>
  <c r="P563" i="7"/>
  <c r="Q563" i="7"/>
  <c r="R563" i="7"/>
  <c r="S563" i="7"/>
  <c r="M564" i="7"/>
  <c r="N564" i="7"/>
  <c r="O564" i="7" s="1"/>
  <c r="P564" i="7"/>
  <c r="Q564" i="7"/>
  <c r="R564" i="7"/>
  <c r="S564" i="7"/>
  <c r="M565" i="7"/>
  <c r="N565" i="7"/>
  <c r="O565" i="7" s="1"/>
  <c r="P565" i="7"/>
  <c r="Q565" i="7"/>
  <c r="R565" i="7"/>
  <c r="S565" i="7"/>
  <c r="M566" i="7"/>
  <c r="N566" i="7"/>
  <c r="O566" i="7" s="1"/>
  <c r="P566" i="7"/>
  <c r="Q566" i="7"/>
  <c r="R566" i="7"/>
  <c r="S566" i="7"/>
  <c r="M567" i="7"/>
  <c r="N567" i="7"/>
  <c r="O567" i="7" s="1"/>
  <c r="P567" i="7"/>
  <c r="Q567" i="7"/>
  <c r="R567" i="7"/>
  <c r="S567" i="7"/>
  <c r="M568" i="7"/>
  <c r="N568" i="7"/>
  <c r="O568" i="7" s="1"/>
  <c r="P568" i="7"/>
  <c r="Q568" i="7"/>
  <c r="R568" i="7"/>
  <c r="S568" i="7"/>
  <c r="M577" i="7"/>
  <c r="N577" i="7"/>
  <c r="O577" i="7" s="1"/>
  <c r="P577" i="7"/>
  <c r="Q577" i="7"/>
  <c r="R577" i="7"/>
  <c r="S577" i="7"/>
  <c r="M578" i="7"/>
  <c r="N578" i="7"/>
  <c r="O578" i="7" s="1"/>
  <c r="P578" i="7"/>
  <c r="Q578" i="7"/>
  <c r="R578" i="7"/>
  <c r="S578" i="7"/>
  <c r="M579" i="7"/>
  <c r="N579" i="7"/>
  <c r="O579" i="7" s="1"/>
  <c r="P579" i="7"/>
  <c r="Q579" i="7"/>
  <c r="R579" i="7"/>
  <c r="S579" i="7"/>
  <c r="M580" i="7"/>
  <c r="N580" i="7"/>
  <c r="O580" i="7" s="1"/>
  <c r="P580" i="7"/>
  <c r="Q580" i="7"/>
  <c r="R580" i="7"/>
  <c r="S580" i="7"/>
  <c r="M581" i="7"/>
  <c r="N581" i="7"/>
  <c r="O581" i="7" s="1"/>
  <c r="P581" i="7"/>
  <c r="Q581" i="7"/>
  <c r="R581" i="7"/>
  <c r="S581" i="7"/>
  <c r="M582" i="7"/>
  <c r="N582" i="7"/>
  <c r="O582" i="7" s="1"/>
  <c r="P582" i="7"/>
  <c r="Q582" i="7"/>
  <c r="R582" i="7"/>
  <c r="S582" i="7"/>
  <c r="M591" i="7"/>
  <c r="N591" i="7"/>
  <c r="O591" i="7" s="1"/>
  <c r="P591" i="7"/>
  <c r="Q591" i="7"/>
  <c r="R591" i="7"/>
  <c r="S591" i="7"/>
  <c r="M592" i="7"/>
  <c r="N592" i="7"/>
  <c r="O592" i="7" s="1"/>
  <c r="P592" i="7"/>
  <c r="Q592" i="7"/>
  <c r="R592" i="7"/>
  <c r="S592" i="7"/>
  <c r="M593" i="7"/>
  <c r="N593" i="7"/>
  <c r="O593" i="7" s="1"/>
  <c r="P593" i="7"/>
  <c r="Q593" i="7"/>
  <c r="R593" i="7"/>
  <c r="S593" i="7"/>
  <c r="M594" i="7"/>
  <c r="N594" i="7"/>
  <c r="O594" i="7" s="1"/>
  <c r="P594" i="7"/>
  <c r="Q594" i="7"/>
  <c r="R594" i="7"/>
  <c r="S594" i="7"/>
  <c r="M595" i="7"/>
  <c r="N595" i="7"/>
  <c r="O595" i="7" s="1"/>
  <c r="P595" i="7"/>
  <c r="Q595" i="7"/>
  <c r="R595" i="7"/>
  <c r="S595" i="7"/>
  <c r="M596" i="7"/>
  <c r="N596" i="7"/>
  <c r="O596" i="7" s="1"/>
  <c r="P596" i="7"/>
  <c r="Q596" i="7"/>
  <c r="R596" i="7"/>
  <c r="S596" i="7"/>
  <c r="M605" i="7"/>
  <c r="N605" i="7"/>
  <c r="O605" i="7" s="1"/>
  <c r="P605" i="7"/>
  <c r="Q605" i="7"/>
  <c r="R605" i="7"/>
  <c r="S605" i="7"/>
  <c r="M606" i="7"/>
  <c r="N606" i="7"/>
  <c r="O606" i="7" s="1"/>
  <c r="P606" i="7"/>
  <c r="Q606" i="7"/>
  <c r="R606" i="7"/>
  <c r="S606" i="7"/>
  <c r="M607" i="7"/>
  <c r="N607" i="7"/>
  <c r="O607" i="7" s="1"/>
  <c r="P607" i="7"/>
  <c r="Q607" i="7"/>
  <c r="R607" i="7"/>
  <c r="S607" i="7"/>
  <c r="M608" i="7"/>
  <c r="N608" i="7"/>
  <c r="O608" i="7" s="1"/>
  <c r="P608" i="7"/>
  <c r="Q608" i="7"/>
  <c r="R608" i="7"/>
  <c r="S608" i="7"/>
  <c r="M609" i="7"/>
  <c r="N609" i="7"/>
  <c r="O609" i="7" s="1"/>
  <c r="P609" i="7"/>
  <c r="Q609" i="7"/>
  <c r="R609" i="7"/>
  <c r="S609" i="7"/>
  <c r="M610" i="7"/>
  <c r="N610" i="7"/>
  <c r="O610" i="7" s="1"/>
  <c r="P610" i="7"/>
  <c r="Q610" i="7"/>
  <c r="R610" i="7"/>
  <c r="S610" i="7"/>
  <c r="M619" i="7"/>
  <c r="N619" i="7"/>
  <c r="O619" i="7" s="1"/>
  <c r="P619" i="7"/>
  <c r="Q619" i="7"/>
  <c r="R619" i="7"/>
  <c r="S619" i="7"/>
  <c r="M620" i="7"/>
  <c r="N620" i="7"/>
  <c r="O620" i="7" s="1"/>
  <c r="P620" i="7"/>
  <c r="Q620" i="7"/>
  <c r="R620" i="7"/>
  <c r="S620" i="7"/>
  <c r="M621" i="7"/>
  <c r="N621" i="7"/>
  <c r="O621" i="7" s="1"/>
  <c r="P621" i="7"/>
  <c r="Q621" i="7"/>
  <c r="R621" i="7"/>
  <c r="S621" i="7"/>
  <c r="M622" i="7"/>
  <c r="N622" i="7"/>
  <c r="O622" i="7" s="1"/>
  <c r="P622" i="7"/>
  <c r="Q622" i="7"/>
  <c r="R622" i="7"/>
  <c r="S622" i="7"/>
  <c r="M623" i="7"/>
  <c r="N623" i="7"/>
  <c r="O623" i="7" s="1"/>
  <c r="P623" i="7"/>
  <c r="Q623" i="7"/>
  <c r="R623" i="7"/>
  <c r="S623" i="7"/>
  <c r="M624" i="7"/>
  <c r="N624" i="7"/>
  <c r="O624" i="7" s="1"/>
  <c r="P624" i="7"/>
  <c r="Q624" i="7"/>
  <c r="R624" i="7"/>
  <c r="S624" i="7"/>
  <c r="M633" i="7"/>
  <c r="N633" i="7"/>
  <c r="O633" i="7" s="1"/>
  <c r="P633" i="7"/>
  <c r="Q633" i="7"/>
  <c r="R633" i="7"/>
  <c r="S633" i="7"/>
  <c r="M634" i="7"/>
  <c r="N634" i="7"/>
  <c r="O634" i="7" s="1"/>
  <c r="P634" i="7"/>
  <c r="Q634" i="7"/>
  <c r="R634" i="7"/>
  <c r="S634" i="7"/>
  <c r="M635" i="7"/>
  <c r="N635" i="7"/>
  <c r="O635" i="7" s="1"/>
  <c r="P635" i="7"/>
  <c r="Q635" i="7"/>
  <c r="R635" i="7"/>
  <c r="S635" i="7"/>
  <c r="M636" i="7"/>
  <c r="N636" i="7"/>
  <c r="O636" i="7" s="1"/>
  <c r="P636" i="7"/>
  <c r="Q636" i="7"/>
  <c r="R636" i="7"/>
  <c r="S636" i="7"/>
  <c r="M637" i="7"/>
  <c r="N637" i="7"/>
  <c r="O637" i="7" s="1"/>
  <c r="P637" i="7"/>
  <c r="Q637" i="7"/>
  <c r="R637" i="7"/>
  <c r="S637" i="7"/>
  <c r="M638" i="7"/>
  <c r="N638" i="7"/>
  <c r="O638" i="7" s="1"/>
  <c r="P638" i="7"/>
  <c r="Q638" i="7"/>
  <c r="R638" i="7"/>
  <c r="S638" i="7"/>
  <c r="M647" i="7"/>
  <c r="N647" i="7"/>
  <c r="O647" i="7" s="1"/>
  <c r="P647" i="7"/>
  <c r="Q647" i="7"/>
  <c r="R647" i="7"/>
  <c r="S647" i="7"/>
  <c r="M648" i="7"/>
  <c r="N648" i="7"/>
  <c r="O648" i="7" s="1"/>
  <c r="P648" i="7"/>
  <c r="Q648" i="7"/>
  <c r="R648" i="7"/>
  <c r="S648" i="7"/>
  <c r="M649" i="7"/>
  <c r="N649" i="7"/>
  <c r="O649" i="7" s="1"/>
  <c r="P649" i="7"/>
  <c r="Q649" i="7"/>
  <c r="R649" i="7"/>
  <c r="S649" i="7"/>
  <c r="M650" i="7"/>
  <c r="N650" i="7"/>
  <c r="O650" i="7" s="1"/>
  <c r="P650" i="7"/>
  <c r="Q650" i="7"/>
  <c r="R650" i="7"/>
  <c r="S650" i="7"/>
  <c r="M651" i="7"/>
  <c r="N651" i="7"/>
  <c r="O651" i="7" s="1"/>
  <c r="P651" i="7"/>
  <c r="Q651" i="7"/>
  <c r="R651" i="7"/>
  <c r="S651" i="7"/>
  <c r="M652" i="7"/>
  <c r="N652" i="7"/>
  <c r="O652" i="7" s="1"/>
  <c r="P652" i="7"/>
  <c r="Q652" i="7"/>
  <c r="R652" i="7"/>
  <c r="S652" i="7"/>
  <c r="M661" i="7"/>
  <c r="N661" i="7"/>
  <c r="O661" i="7" s="1"/>
  <c r="P661" i="7"/>
  <c r="Q661" i="7"/>
  <c r="R661" i="7"/>
  <c r="S661" i="7"/>
  <c r="M662" i="7"/>
  <c r="N662" i="7"/>
  <c r="O662" i="7" s="1"/>
  <c r="P662" i="7"/>
  <c r="Q662" i="7"/>
  <c r="R662" i="7"/>
  <c r="S662" i="7"/>
  <c r="M663" i="7"/>
  <c r="N663" i="7"/>
  <c r="O663" i="7" s="1"/>
  <c r="P663" i="7"/>
  <c r="Q663" i="7"/>
  <c r="R663" i="7"/>
  <c r="S663" i="7"/>
  <c r="M664" i="7"/>
  <c r="N664" i="7"/>
  <c r="O664" i="7" s="1"/>
  <c r="P664" i="7"/>
  <c r="Q664" i="7"/>
  <c r="R664" i="7"/>
  <c r="S664" i="7"/>
  <c r="M665" i="7"/>
  <c r="N665" i="7"/>
  <c r="O665" i="7" s="1"/>
  <c r="P665" i="7"/>
  <c r="Q665" i="7"/>
  <c r="R665" i="7"/>
  <c r="S665" i="7"/>
  <c r="M666" i="7"/>
  <c r="N666" i="7"/>
  <c r="O666" i="7" s="1"/>
  <c r="P666" i="7"/>
  <c r="Q666" i="7"/>
  <c r="R666" i="7"/>
  <c r="S666" i="7"/>
  <c r="M675" i="7"/>
  <c r="N675" i="7"/>
  <c r="O675" i="7" s="1"/>
  <c r="P675" i="7"/>
  <c r="Q675" i="7"/>
  <c r="R675" i="7"/>
  <c r="S675" i="7"/>
  <c r="M676" i="7"/>
  <c r="N676" i="7"/>
  <c r="O676" i="7" s="1"/>
  <c r="P676" i="7"/>
  <c r="Q676" i="7"/>
  <c r="R676" i="7"/>
  <c r="S676" i="7"/>
  <c r="M677" i="7"/>
  <c r="N677" i="7"/>
  <c r="O677" i="7" s="1"/>
  <c r="P677" i="7"/>
  <c r="Q677" i="7"/>
  <c r="R677" i="7"/>
  <c r="S677" i="7"/>
  <c r="M678" i="7"/>
  <c r="N678" i="7"/>
  <c r="O678" i="7" s="1"/>
  <c r="P678" i="7"/>
  <c r="Q678" i="7"/>
  <c r="R678" i="7"/>
  <c r="S678" i="7"/>
  <c r="M679" i="7"/>
  <c r="N679" i="7"/>
  <c r="O679" i="7" s="1"/>
  <c r="P679" i="7"/>
  <c r="Q679" i="7"/>
  <c r="R679" i="7"/>
  <c r="S679" i="7"/>
  <c r="M680" i="7"/>
  <c r="N680" i="7"/>
  <c r="O680" i="7" s="1"/>
  <c r="P680" i="7"/>
  <c r="Q680" i="7"/>
  <c r="R680" i="7"/>
  <c r="S680" i="7"/>
  <c r="M689" i="7"/>
  <c r="N689" i="7"/>
  <c r="O689" i="7" s="1"/>
  <c r="P689" i="7"/>
  <c r="Q689" i="7"/>
  <c r="R689" i="7"/>
  <c r="S689" i="7"/>
  <c r="M690" i="7"/>
  <c r="N690" i="7"/>
  <c r="O690" i="7" s="1"/>
  <c r="P690" i="7"/>
  <c r="Q690" i="7"/>
  <c r="R690" i="7"/>
  <c r="S690" i="7"/>
  <c r="M691" i="7"/>
  <c r="N691" i="7"/>
  <c r="O691" i="7" s="1"/>
  <c r="P691" i="7"/>
  <c r="Q691" i="7"/>
  <c r="R691" i="7"/>
  <c r="S691" i="7"/>
  <c r="M692" i="7"/>
  <c r="N692" i="7"/>
  <c r="O692" i="7" s="1"/>
  <c r="P692" i="7"/>
  <c r="Q692" i="7"/>
  <c r="R692" i="7"/>
  <c r="S692" i="7"/>
  <c r="M693" i="7"/>
  <c r="N693" i="7"/>
  <c r="O693" i="7" s="1"/>
  <c r="P693" i="7"/>
  <c r="Q693" i="7"/>
  <c r="R693" i="7"/>
  <c r="S693" i="7"/>
  <c r="M694" i="7"/>
  <c r="N694" i="7"/>
  <c r="O694" i="7" s="1"/>
  <c r="P694" i="7"/>
  <c r="Q694" i="7"/>
  <c r="R694" i="7"/>
  <c r="S694" i="7"/>
  <c r="M703" i="7"/>
  <c r="N703" i="7"/>
  <c r="O703" i="7" s="1"/>
  <c r="P703" i="7"/>
  <c r="Q703" i="7"/>
  <c r="R703" i="7"/>
  <c r="S703" i="7"/>
  <c r="M704" i="7"/>
  <c r="N704" i="7"/>
  <c r="O704" i="7" s="1"/>
  <c r="P704" i="7"/>
  <c r="Q704" i="7"/>
  <c r="R704" i="7"/>
  <c r="S704" i="7"/>
  <c r="M705" i="7"/>
  <c r="N705" i="7"/>
  <c r="O705" i="7" s="1"/>
  <c r="P705" i="7"/>
  <c r="Q705" i="7"/>
  <c r="R705" i="7"/>
  <c r="S705" i="7"/>
  <c r="M706" i="7"/>
  <c r="N706" i="7"/>
  <c r="O706" i="7" s="1"/>
  <c r="P706" i="7"/>
  <c r="Q706" i="7"/>
  <c r="R706" i="7"/>
  <c r="S706" i="7"/>
  <c r="M707" i="7"/>
  <c r="N707" i="7"/>
  <c r="O707" i="7" s="1"/>
  <c r="P707" i="7"/>
  <c r="Q707" i="7"/>
  <c r="R707" i="7"/>
  <c r="S707" i="7"/>
  <c r="M708" i="7"/>
  <c r="N708" i="7"/>
  <c r="O708" i="7" s="1"/>
  <c r="P708" i="7"/>
  <c r="Q708" i="7"/>
  <c r="R708" i="7"/>
  <c r="S708" i="7"/>
  <c r="M717" i="7"/>
  <c r="N717" i="7"/>
  <c r="O717" i="7" s="1"/>
  <c r="P717" i="7"/>
  <c r="Q717" i="7"/>
  <c r="R717" i="7"/>
  <c r="S717" i="7"/>
  <c r="M718" i="7"/>
  <c r="N718" i="7"/>
  <c r="O718" i="7" s="1"/>
  <c r="P718" i="7"/>
  <c r="Q718" i="7"/>
  <c r="R718" i="7"/>
  <c r="S718" i="7"/>
  <c r="M719" i="7"/>
  <c r="N719" i="7"/>
  <c r="O719" i="7" s="1"/>
  <c r="P719" i="7"/>
  <c r="Q719" i="7"/>
  <c r="R719" i="7"/>
  <c r="S719" i="7"/>
  <c r="M720" i="7"/>
  <c r="N720" i="7"/>
  <c r="O720" i="7" s="1"/>
  <c r="P720" i="7"/>
  <c r="Q720" i="7"/>
  <c r="R720" i="7"/>
  <c r="S720" i="7"/>
  <c r="M721" i="7"/>
  <c r="N721" i="7"/>
  <c r="O721" i="7" s="1"/>
  <c r="P721" i="7"/>
  <c r="Q721" i="7"/>
  <c r="R721" i="7"/>
  <c r="S721" i="7"/>
  <c r="M722" i="7"/>
  <c r="N722" i="7"/>
  <c r="O722" i="7" s="1"/>
  <c r="P722" i="7"/>
  <c r="Q722" i="7"/>
  <c r="R722" i="7"/>
  <c r="S722" i="7"/>
  <c r="M731" i="7"/>
  <c r="N731" i="7"/>
  <c r="O731" i="7" s="1"/>
  <c r="P731" i="7"/>
  <c r="Q731" i="7"/>
  <c r="R731" i="7"/>
  <c r="S731" i="7"/>
  <c r="M732" i="7"/>
  <c r="N732" i="7"/>
  <c r="O732" i="7" s="1"/>
  <c r="P732" i="7"/>
  <c r="Q732" i="7"/>
  <c r="R732" i="7"/>
  <c r="S732" i="7"/>
  <c r="M733" i="7"/>
  <c r="N733" i="7"/>
  <c r="O733" i="7" s="1"/>
  <c r="P733" i="7"/>
  <c r="Q733" i="7"/>
  <c r="R733" i="7"/>
  <c r="S733" i="7"/>
  <c r="M734" i="7"/>
  <c r="N734" i="7"/>
  <c r="O734" i="7" s="1"/>
  <c r="P734" i="7"/>
  <c r="Q734" i="7"/>
  <c r="R734" i="7"/>
  <c r="S734" i="7"/>
  <c r="M735" i="7"/>
  <c r="N735" i="7"/>
  <c r="O735" i="7" s="1"/>
  <c r="P735" i="7"/>
  <c r="Q735" i="7"/>
  <c r="R735" i="7"/>
  <c r="S735" i="7"/>
  <c r="M736" i="7"/>
  <c r="N736" i="7"/>
  <c r="O736" i="7" s="1"/>
  <c r="P736" i="7"/>
  <c r="Q736" i="7"/>
  <c r="R736" i="7"/>
  <c r="S736" i="7"/>
  <c r="M745" i="7"/>
  <c r="N745" i="7"/>
  <c r="O745" i="7" s="1"/>
  <c r="P745" i="7"/>
  <c r="Q745" i="7"/>
  <c r="R745" i="7"/>
  <c r="S745" i="7"/>
  <c r="M746" i="7"/>
  <c r="N746" i="7"/>
  <c r="O746" i="7" s="1"/>
  <c r="P746" i="7"/>
  <c r="Q746" i="7"/>
  <c r="R746" i="7"/>
  <c r="S746" i="7"/>
  <c r="M747" i="7"/>
  <c r="N747" i="7"/>
  <c r="O747" i="7" s="1"/>
  <c r="P747" i="7"/>
  <c r="Q747" i="7"/>
  <c r="R747" i="7"/>
  <c r="S747" i="7"/>
  <c r="M748" i="7"/>
  <c r="N748" i="7"/>
  <c r="O748" i="7" s="1"/>
  <c r="P748" i="7"/>
  <c r="Q748" i="7"/>
  <c r="R748" i="7"/>
  <c r="S748" i="7"/>
  <c r="M749" i="7"/>
  <c r="N749" i="7"/>
  <c r="O749" i="7" s="1"/>
  <c r="P749" i="7"/>
  <c r="Q749" i="7"/>
  <c r="R749" i="7"/>
  <c r="S749" i="7"/>
  <c r="M750" i="7"/>
  <c r="N750" i="7"/>
  <c r="O750" i="7" s="1"/>
  <c r="P750" i="7"/>
  <c r="Q750" i="7"/>
  <c r="R750" i="7"/>
  <c r="S750" i="7"/>
  <c r="M759" i="7"/>
  <c r="N759" i="7"/>
  <c r="O759" i="7" s="1"/>
  <c r="P759" i="7"/>
  <c r="Q759" i="7"/>
  <c r="R759" i="7"/>
  <c r="S759" i="7"/>
  <c r="M760" i="7"/>
  <c r="N760" i="7"/>
  <c r="O760" i="7" s="1"/>
  <c r="P760" i="7"/>
  <c r="Q760" i="7"/>
  <c r="R760" i="7"/>
  <c r="S760" i="7"/>
  <c r="M761" i="7"/>
  <c r="N761" i="7"/>
  <c r="O761" i="7" s="1"/>
  <c r="P761" i="7"/>
  <c r="Q761" i="7"/>
  <c r="R761" i="7"/>
  <c r="S761" i="7"/>
  <c r="M762" i="7"/>
  <c r="N762" i="7"/>
  <c r="O762" i="7" s="1"/>
  <c r="P762" i="7"/>
  <c r="Q762" i="7"/>
  <c r="R762" i="7"/>
  <c r="S762" i="7"/>
  <c r="M763" i="7"/>
  <c r="N763" i="7"/>
  <c r="O763" i="7" s="1"/>
  <c r="P763" i="7"/>
  <c r="Q763" i="7"/>
  <c r="R763" i="7"/>
  <c r="S763" i="7"/>
  <c r="M764" i="7"/>
  <c r="N764" i="7"/>
  <c r="O764" i="7" s="1"/>
  <c r="P764" i="7"/>
  <c r="Q764" i="7"/>
  <c r="R764" i="7"/>
  <c r="S764" i="7"/>
  <c r="M773" i="7"/>
  <c r="N773" i="7"/>
  <c r="O773" i="7" s="1"/>
  <c r="P773" i="7"/>
  <c r="Q773" i="7"/>
  <c r="R773" i="7"/>
  <c r="S773" i="7"/>
  <c r="M774" i="7"/>
  <c r="N774" i="7"/>
  <c r="O774" i="7" s="1"/>
  <c r="P774" i="7"/>
  <c r="Q774" i="7"/>
  <c r="R774" i="7"/>
  <c r="S774" i="7"/>
  <c r="M775" i="7"/>
  <c r="N775" i="7"/>
  <c r="O775" i="7" s="1"/>
  <c r="P775" i="7"/>
  <c r="Q775" i="7"/>
  <c r="R775" i="7"/>
  <c r="S775" i="7"/>
  <c r="M776" i="7"/>
  <c r="N776" i="7"/>
  <c r="O776" i="7" s="1"/>
  <c r="P776" i="7"/>
  <c r="Q776" i="7"/>
  <c r="R776" i="7"/>
  <c r="S776" i="7"/>
  <c r="M777" i="7"/>
  <c r="N777" i="7"/>
  <c r="O777" i="7" s="1"/>
  <c r="P777" i="7"/>
  <c r="Q777" i="7"/>
  <c r="R777" i="7"/>
  <c r="S777" i="7"/>
  <c r="M778" i="7"/>
  <c r="N778" i="7"/>
  <c r="O778" i="7" s="1"/>
  <c r="P778" i="7"/>
  <c r="Q778" i="7"/>
  <c r="R778" i="7"/>
  <c r="S778" i="7"/>
  <c r="M787" i="7"/>
  <c r="N787" i="7"/>
  <c r="O787" i="7" s="1"/>
  <c r="P787" i="7"/>
  <c r="Q787" i="7"/>
  <c r="R787" i="7"/>
  <c r="S787" i="7"/>
  <c r="M788" i="7"/>
  <c r="N788" i="7"/>
  <c r="O788" i="7" s="1"/>
  <c r="P788" i="7"/>
  <c r="Q788" i="7"/>
  <c r="R788" i="7"/>
  <c r="S788" i="7"/>
  <c r="M789" i="7"/>
  <c r="N789" i="7"/>
  <c r="O789" i="7" s="1"/>
  <c r="P789" i="7"/>
  <c r="Q789" i="7"/>
  <c r="R789" i="7"/>
  <c r="S789" i="7"/>
  <c r="M790" i="7"/>
  <c r="N790" i="7"/>
  <c r="O790" i="7" s="1"/>
  <c r="P790" i="7"/>
  <c r="Q790" i="7"/>
  <c r="R790" i="7"/>
  <c r="S790" i="7"/>
  <c r="M791" i="7"/>
  <c r="N791" i="7"/>
  <c r="O791" i="7" s="1"/>
  <c r="P791" i="7"/>
  <c r="Q791" i="7"/>
  <c r="R791" i="7"/>
  <c r="S791" i="7"/>
  <c r="M792" i="7"/>
  <c r="N792" i="7"/>
  <c r="O792" i="7" s="1"/>
  <c r="P792" i="7"/>
  <c r="Q792" i="7"/>
  <c r="R792" i="7"/>
  <c r="S792" i="7"/>
  <c r="M801" i="7"/>
  <c r="N801" i="7"/>
  <c r="O801" i="7" s="1"/>
  <c r="P801" i="7"/>
  <c r="Q801" i="7"/>
  <c r="R801" i="7"/>
  <c r="S801" i="7"/>
  <c r="M802" i="7"/>
  <c r="N802" i="7"/>
  <c r="O802" i="7" s="1"/>
  <c r="P802" i="7"/>
  <c r="Q802" i="7"/>
  <c r="R802" i="7"/>
  <c r="S802" i="7"/>
  <c r="M803" i="7"/>
  <c r="N803" i="7"/>
  <c r="O803" i="7" s="1"/>
  <c r="P803" i="7"/>
  <c r="Q803" i="7"/>
  <c r="R803" i="7"/>
  <c r="S803" i="7"/>
  <c r="M804" i="7"/>
  <c r="N804" i="7"/>
  <c r="O804" i="7" s="1"/>
  <c r="P804" i="7"/>
  <c r="Q804" i="7"/>
  <c r="R804" i="7"/>
  <c r="S804" i="7"/>
  <c r="M805" i="7"/>
  <c r="N805" i="7"/>
  <c r="O805" i="7" s="1"/>
  <c r="P805" i="7"/>
  <c r="Q805" i="7"/>
  <c r="R805" i="7"/>
  <c r="S805" i="7"/>
  <c r="M806" i="7"/>
  <c r="N806" i="7"/>
  <c r="O806" i="7" s="1"/>
  <c r="P806" i="7"/>
  <c r="Q806" i="7"/>
  <c r="R806" i="7"/>
  <c r="S806" i="7"/>
  <c r="M815" i="7"/>
  <c r="N815" i="7"/>
  <c r="O815" i="7" s="1"/>
  <c r="P815" i="7"/>
  <c r="Q815" i="7"/>
  <c r="R815" i="7"/>
  <c r="S815" i="7"/>
  <c r="M816" i="7"/>
  <c r="N816" i="7"/>
  <c r="O816" i="7" s="1"/>
  <c r="P816" i="7"/>
  <c r="Q816" i="7"/>
  <c r="R816" i="7"/>
  <c r="S816" i="7"/>
  <c r="M817" i="7"/>
  <c r="N817" i="7"/>
  <c r="O817" i="7" s="1"/>
  <c r="P817" i="7"/>
  <c r="Q817" i="7"/>
  <c r="R817" i="7"/>
  <c r="S817" i="7"/>
  <c r="M818" i="7"/>
  <c r="N818" i="7"/>
  <c r="O818" i="7" s="1"/>
  <c r="P818" i="7"/>
  <c r="Q818" i="7"/>
  <c r="R818" i="7"/>
  <c r="S818" i="7"/>
  <c r="M819" i="7"/>
  <c r="N819" i="7"/>
  <c r="O819" i="7" s="1"/>
  <c r="P819" i="7"/>
  <c r="Q819" i="7"/>
  <c r="R819" i="7"/>
  <c r="S819" i="7"/>
  <c r="M820" i="7"/>
  <c r="N820" i="7"/>
  <c r="O820" i="7" s="1"/>
  <c r="P820" i="7"/>
  <c r="Q820" i="7"/>
  <c r="R820" i="7"/>
  <c r="S820" i="7"/>
  <c r="M829" i="7"/>
  <c r="N829" i="7"/>
  <c r="O829" i="7" s="1"/>
  <c r="P829" i="7"/>
  <c r="Q829" i="7"/>
  <c r="R829" i="7"/>
  <c r="S829" i="7"/>
  <c r="M830" i="7"/>
  <c r="N830" i="7"/>
  <c r="O830" i="7" s="1"/>
  <c r="P830" i="7"/>
  <c r="Q830" i="7"/>
  <c r="R830" i="7"/>
  <c r="S830" i="7"/>
  <c r="M831" i="7"/>
  <c r="N831" i="7"/>
  <c r="O831" i="7" s="1"/>
  <c r="P831" i="7"/>
  <c r="Q831" i="7"/>
  <c r="R831" i="7"/>
  <c r="S831" i="7"/>
  <c r="M832" i="7"/>
  <c r="N832" i="7"/>
  <c r="O832" i="7" s="1"/>
  <c r="P832" i="7"/>
  <c r="Q832" i="7"/>
  <c r="R832" i="7"/>
  <c r="S832" i="7"/>
  <c r="M833" i="7"/>
  <c r="N833" i="7"/>
  <c r="O833" i="7" s="1"/>
  <c r="P833" i="7"/>
  <c r="Q833" i="7"/>
  <c r="R833" i="7"/>
  <c r="S833" i="7"/>
  <c r="M834" i="7"/>
  <c r="N834" i="7"/>
  <c r="O834" i="7" s="1"/>
  <c r="P834" i="7"/>
  <c r="Q834" i="7"/>
  <c r="R834" i="7"/>
  <c r="S834" i="7"/>
  <c r="M843" i="7"/>
  <c r="N843" i="7"/>
  <c r="O843" i="7" s="1"/>
  <c r="P843" i="7"/>
  <c r="Q843" i="7"/>
  <c r="R843" i="7"/>
  <c r="S843" i="7"/>
  <c r="M844" i="7"/>
  <c r="N844" i="7"/>
  <c r="O844" i="7" s="1"/>
  <c r="P844" i="7"/>
  <c r="Q844" i="7"/>
  <c r="R844" i="7"/>
  <c r="S844" i="7"/>
  <c r="M845" i="7"/>
  <c r="N845" i="7"/>
  <c r="O845" i="7" s="1"/>
  <c r="P845" i="7"/>
  <c r="Q845" i="7"/>
  <c r="R845" i="7"/>
  <c r="S845" i="7"/>
  <c r="M846" i="7"/>
  <c r="N846" i="7"/>
  <c r="O846" i="7" s="1"/>
  <c r="P846" i="7"/>
  <c r="Q846" i="7"/>
  <c r="R846" i="7"/>
  <c r="S846" i="7"/>
  <c r="M847" i="7"/>
  <c r="N847" i="7"/>
  <c r="O847" i="7" s="1"/>
  <c r="P847" i="7"/>
  <c r="Q847" i="7"/>
  <c r="R847" i="7"/>
  <c r="S847" i="7"/>
  <c r="M848" i="7"/>
  <c r="N848" i="7"/>
  <c r="O848" i="7" s="1"/>
  <c r="P848" i="7"/>
  <c r="Q848" i="7"/>
  <c r="R848" i="7"/>
  <c r="S848" i="7"/>
  <c r="M857" i="7"/>
  <c r="N857" i="7"/>
  <c r="O857" i="7" s="1"/>
  <c r="P857" i="7"/>
  <c r="Q857" i="7"/>
  <c r="R857" i="7"/>
  <c r="S857" i="7"/>
  <c r="M858" i="7"/>
  <c r="N858" i="7"/>
  <c r="O858" i="7" s="1"/>
  <c r="P858" i="7"/>
  <c r="Q858" i="7"/>
  <c r="R858" i="7"/>
  <c r="S858" i="7"/>
  <c r="M859" i="7"/>
  <c r="N859" i="7"/>
  <c r="O859" i="7" s="1"/>
  <c r="P859" i="7"/>
  <c r="Q859" i="7"/>
  <c r="R859" i="7"/>
  <c r="S859" i="7"/>
  <c r="M860" i="7"/>
  <c r="N860" i="7"/>
  <c r="O860" i="7" s="1"/>
  <c r="P860" i="7"/>
  <c r="Q860" i="7"/>
  <c r="R860" i="7"/>
  <c r="S860" i="7"/>
  <c r="M861" i="7"/>
  <c r="N861" i="7"/>
  <c r="O861" i="7" s="1"/>
  <c r="P861" i="7"/>
  <c r="Q861" i="7"/>
  <c r="R861" i="7"/>
  <c r="S861" i="7"/>
  <c r="M862" i="7"/>
  <c r="N862" i="7"/>
  <c r="O862" i="7" s="1"/>
  <c r="P862" i="7"/>
  <c r="Q862" i="7"/>
  <c r="R862" i="7"/>
  <c r="S862" i="7"/>
  <c r="M871" i="7"/>
  <c r="N871" i="7"/>
  <c r="O871" i="7" s="1"/>
  <c r="P871" i="7"/>
  <c r="Q871" i="7"/>
  <c r="R871" i="7"/>
  <c r="S871" i="7"/>
  <c r="M872" i="7"/>
  <c r="N872" i="7"/>
  <c r="O872" i="7" s="1"/>
  <c r="P872" i="7"/>
  <c r="Q872" i="7"/>
  <c r="R872" i="7"/>
  <c r="S872" i="7"/>
  <c r="M873" i="7"/>
  <c r="N873" i="7"/>
  <c r="O873" i="7" s="1"/>
  <c r="P873" i="7"/>
  <c r="Q873" i="7"/>
  <c r="R873" i="7"/>
  <c r="S873" i="7"/>
  <c r="M874" i="7"/>
  <c r="N874" i="7"/>
  <c r="O874" i="7" s="1"/>
  <c r="P874" i="7"/>
  <c r="Q874" i="7"/>
  <c r="R874" i="7"/>
  <c r="S874" i="7"/>
  <c r="M875" i="7"/>
  <c r="N875" i="7"/>
  <c r="O875" i="7" s="1"/>
  <c r="P875" i="7"/>
  <c r="Q875" i="7"/>
  <c r="R875" i="7"/>
  <c r="S875" i="7"/>
  <c r="M876" i="7"/>
  <c r="N876" i="7"/>
  <c r="O876" i="7" s="1"/>
  <c r="P876" i="7"/>
  <c r="Q876" i="7"/>
  <c r="R876" i="7"/>
  <c r="S876" i="7"/>
  <c r="M885" i="7"/>
  <c r="N885" i="7"/>
  <c r="O885" i="7" s="1"/>
  <c r="P885" i="7"/>
  <c r="Q885" i="7"/>
  <c r="R885" i="7"/>
  <c r="S885" i="7"/>
  <c r="M886" i="7"/>
  <c r="N886" i="7"/>
  <c r="O886" i="7" s="1"/>
  <c r="P886" i="7"/>
  <c r="Q886" i="7"/>
  <c r="R886" i="7"/>
  <c r="S886" i="7"/>
  <c r="M887" i="7"/>
  <c r="N887" i="7"/>
  <c r="O887" i="7" s="1"/>
  <c r="P887" i="7"/>
  <c r="Q887" i="7"/>
  <c r="R887" i="7"/>
  <c r="S887" i="7"/>
  <c r="M888" i="7"/>
  <c r="N888" i="7"/>
  <c r="O888" i="7" s="1"/>
  <c r="P888" i="7"/>
  <c r="Q888" i="7"/>
  <c r="R888" i="7"/>
  <c r="S888" i="7"/>
  <c r="M889" i="7"/>
  <c r="N889" i="7"/>
  <c r="O889" i="7" s="1"/>
  <c r="P889" i="7"/>
  <c r="Q889" i="7"/>
  <c r="R889" i="7"/>
  <c r="S889" i="7"/>
  <c r="M890" i="7"/>
  <c r="N890" i="7"/>
  <c r="O890" i="7" s="1"/>
  <c r="P890" i="7"/>
  <c r="Q890" i="7"/>
  <c r="R890" i="7"/>
  <c r="S890" i="7"/>
  <c r="M899" i="7"/>
  <c r="N899" i="7"/>
  <c r="O899" i="7" s="1"/>
  <c r="P899" i="7"/>
  <c r="Q899" i="7"/>
  <c r="R899" i="7"/>
  <c r="S899" i="7"/>
  <c r="M900" i="7"/>
  <c r="N900" i="7"/>
  <c r="O900" i="7" s="1"/>
  <c r="P900" i="7"/>
  <c r="Q900" i="7"/>
  <c r="R900" i="7"/>
  <c r="S900" i="7"/>
  <c r="M901" i="7"/>
  <c r="N901" i="7"/>
  <c r="O901" i="7" s="1"/>
  <c r="P901" i="7"/>
  <c r="Q901" i="7"/>
  <c r="R901" i="7"/>
  <c r="S901" i="7"/>
  <c r="M902" i="7"/>
  <c r="N902" i="7"/>
  <c r="O902" i="7" s="1"/>
  <c r="P902" i="7"/>
  <c r="Q902" i="7"/>
  <c r="R902" i="7"/>
  <c r="S902" i="7"/>
  <c r="M903" i="7"/>
  <c r="N903" i="7"/>
  <c r="O903" i="7" s="1"/>
  <c r="P903" i="7"/>
  <c r="Q903" i="7"/>
  <c r="R903" i="7"/>
  <c r="S903" i="7"/>
  <c r="M904" i="7"/>
  <c r="N904" i="7"/>
  <c r="O904" i="7" s="1"/>
  <c r="P904" i="7"/>
  <c r="Q904" i="7"/>
  <c r="R904" i="7"/>
  <c r="S904" i="7"/>
  <c r="M913" i="7"/>
  <c r="N913" i="7"/>
  <c r="O913" i="7" s="1"/>
  <c r="P913" i="7"/>
  <c r="Q913" i="7"/>
  <c r="R913" i="7"/>
  <c r="S913" i="7"/>
  <c r="M914" i="7"/>
  <c r="N914" i="7"/>
  <c r="O914" i="7" s="1"/>
  <c r="P914" i="7"/>
  <c r="Q914" i="7"/>
  <c r="R914" i="7"/>
  <c r="S914" i="7"/>
  <c r="M915" i="7"/>
  <c r="N915" i="7"/>
  <c r="O915" i="7" s="1"/>
  <c r="P915" i="7"/>
  <c r="Q915" i="7"/>
  <c r="R915" i="7"/>
  <c r="S915" i="7"/>
  <c r="M916" i="7"/>
  <c r="N916" i="7"/>
  <c r="O916" i="7" s="1"/>
  <c r="P916" i="7"/>
  <c r="Q916" i="7"/>
  <c r="R916" i="7"/>
  <c r="S916" i="7"/>
  <c r="M917" i="7"/>
  <c r="N917" i="7"/>
  <c r="O917" i="7" s="1"/>
  <c r="P917" i="7"/>
  <c r="Q917" i="7"/>
  <c r="R917" i="7"/>
  <c r="S917" i="7"/>
  <c r="M918" i="7"/>
  <c r="N918" i="7"/>
  <c r="O918" i="7" s="1"/>
  <c r="P918" i="7"/>
  <c r="Q918" i="7"/>
  <c r="R918" i="7"/>
  <c r="S918" i="7"/>
  <c r="M927" i="7"/>
  <c r="N927" i="7"/>
  <c r="O927" i="7" s="1"/>
  <c r="P927" i="7"/>
  <c r="Q927" i="7"/>
  <c r="R927" i="7"/>
  <c r="S927" i="7"/>
  <c r="M928" i="7"/>
  <c r="N928" i="7"/>
  <c r="O928" i="7" s="1"/>
  <c r="P928" i="7"/>
  <c r="Q928" i="7"/>
  <c r="R928" i="7"/>
  <c r="S928" i="7"/>
  <c r="M929" i="7"/>
  <c r="N929" i="7"/>
  <c r="O929" i="7" s="1"/>
  <c r="P929" i="7"/>
  <c r="Q929" i="7"/>
  <c r="R929" i="7"/>
  <c r="S929" i="7"/>
  <c r="M930" i="7"/>
  <c r="N930" i="7"/>
  <c r="O930" i="7" s="1"/>
  <c r="P930" i="7"/>
  <c r="Q930" i="7"/>
  <c r="R930" i="7"/>
  <c r="S930" i="7"/>
  <c r="M931" i="7"/>
  <c r="N931" i="7"/>
  <c r="O931" i="7" s="1"/>
  <c r="P931" i="7"/>
  <c r="Q931" i="7"/>
  <c r="R931" i="7"/>
  <c r="S931" i="7"/>
  <c r="M932" i="7"/>
  <c r="N932" i="7"/>
  <c r="O932" i="7" s="1"/>
  <c r="P932" i="7"/>
  <c r="Q932" i="7"/>
  <c r="R932" i="7"/>
  <c r="S932" i="7"/>
  <c r="M941" i="7"/>
  <c r="N941" i="7"/>
  <c r="O941" i="7" s="1"/>
  <c r="P941" i="7"/>
  <c r="Q941" i="7"/>
  <c r="R941" i="7"/>
  <c r="S941" i="7"/>
  <c r="M942" i="7"/>
  <c r="N942" i="7"/>
  <c r="O942" i="7" s="1"/>
  <c r="P942" i="7"/>
  <c r="Q942" i="7"/>
  <c r="R942" i="7"/>
  <c r="S942" i="7"/>
  <c r="M943" i="7"/>
  <c r="N943" i="7"/>
  <c r="O943" i="7" s="1"/>
  <c r="P943" i="7"/>
  <c r="Q943" i="7"/>
  <c r="R943" i="7"/>
  <c r="S943" i="7"/>
  <c r="M944" i="7"/>
  <c r="N944" i="7"/>
  <c r="O944" i="7" s="1"/>
  <c r="P944" i="7"/>
  <c r="Q944" i="7"/>
  <c r="R944" i="7"/>
  <c r="S944" i="7"/>
  <c r="M945" i="7"/>
  <c r="N945" i="7"/>
  <c r="O945" i="7" s="1"/>
  <c r="P945" i="7"/>
  <c r="Q945" i="7"/>
  <c r="R945" i="7"/>
  <c r="S945" i="7"/>
  <c r="M946" i="7"/>
  <c r="N946" i="7"/>
  <c r="O946" i="7" s="1"/>
  <c r="P946" i="7"/>
  <c r="Q946" i="7"/>
  <c r="R946" i="7"/>
  <c r="S946" i="7"/>
  <c r="M955" i="7"/>
  <c r="N955" i="7"/>
  <c r="O955" i="7" s="1"/>
  <c r="P955" i="7"/>
  <c r="Q955" i="7"/>
  <c r="R955" i="7"/>
  <c r="S955" i="7"/>
  <c r="M956" i="7"/>
  <c r="N956" i="7"/>
  <c r="O956" i="7" s="1"/>
  <c r="P956" i="7"/>
  <c r="Q956" i="7"/>
  <c r="R956" i="7"/>
  <c r="S956" i="7"/>
  <c r="M957" i="7"/>
  <c r="N957" i="7"/>
  <c r="O957" i="7" s="1"/>
  <c r="P957" i="7"/>
  <c r="Q957" i="7"/>
  <c r="R957" i="7"/>
  <c r="S957" i="7"/>
  <c r="M958" i="7"/>
  <c r="N958" i="7"/>
  <c r="O958" i="7" s="1"/>
  <c r="P958" i="7"/>
  <c r="Q958" i="7"/>
  <c r="R958" i="7"/>
  <c r="S958" i="7"/>
  <c r="M959" i="7"/>
  <c r="N959" i="7"/>
  <c r="O959" i="7" s="1"/>
  <c r="P959" i="7"/>
  <c r="Q959" i="7"/>
  <c r="R959" i="7"/>
  <c r="S959" i="7"/>
  <c r="M960" i="7"/>
  <c r="N960" i="7"/>
  <c r="O960" i="7" s="1"/>
  <c r="P960" i="7"/>
  <c r="Q960" i="7"/>
  <c r="R960" i="7"/>
  <c r="S960" i="7"/>
  <c r="M969" i="7"/>
  <c r="N969" i="7"/>
  <c r="O969" i="7" s="1"/>
  <c r="P969" i="7"/>
  <c r="Q969" i="7"/>
  <c r="R969" i="7"/>
  <c r="S969" i="7"/>
  <c r="M970" i="7"/>
  <c r="N970" i="7"/>
  <c r="O970" i="7" s="1"/>
  <c r="P970" i="7"/>
  <c r="Q970" i="7"/>
  <c r="R970" i="7"/>
  <c r="S970" i="7"/>
  <c r="M971" i="7"/>
  <c r="N971" i="7"/>
  <c r="O971" i="7" s="1"/>
  <c r="P971" i="7"/>
  <c r="Q971" i="7"/>
  <c r="R971" i="7"/>
  <c r="S971" i="7"/>
  <c r="M972" i="7"/>
  <c r="N972" i="7"/>
  <c r="O972" i="7" s="1"/>
  <c r="P972" i="7"/>
  <c r="Q972" i="7"/>
  <c r="R972" i="7"/>
  <c r="S972" i="7"/>
  <c r="M973" i="7"/>
  <c r="N973" i="7"/>
  <c r="O973" i="7" s="1"/>
  <c r="P973" i="7"/>
  <c r="Q973" i="7"/>
  <c r="R973" i="7"/>
  <c r="S973" i="7"/>
  <c r="M974" i="7"/>
  <c r="N974" i="7"/>
  <c r="O974" i="7" s="1"/>
  <c r="P974" i="7"/>
  <c r="Q974" i="7"/>
  <c r="R974" i="7"/>
  <c r="S974" i="7"/>
  <c r="M983" i="7"/>
  <c r="N983" i="7"/>
  <c r="O983" i="7" s="1"/>
  <c r="P983" i="7"/>
  <c r="Q983" i="7"/>
  <c r="R983" i="7"/>
  <c r="S983" i="7"/>
  <c r="M984" i="7"/>
  <c r="N984" i="7"/>
  <c r="O984" i="7" s="1"/>
  <c r="P984" i="7"/>
  <c r="Q984" i="7"/>
  <c r="R984" i="7"/>
  <c r="S984" i="7"/>
  <c r="M985" i="7"/>
  <c r="N985" i="7"/>
  <c r="O985" i="7" s="1"/>
  <c r="P985" i="7"/>
  <c r="Q985" i="7"/>
  <c r="R985" i="7"/>
  <c r="S985" i="7"/>
  <c r="M986" i="7"/>
  <c r="N986" i="7"/>
  <c r="O986" i="7" s="1"/>
  <c r="P986" i="7"/>
  <c r="Q986" i="7"/>
  <c r="R986" i="7"/>
  <c r="S986" i="7"/>
  <c r="M987" i="7"/>
  <c r="N987" i="7"/>
  <c r="O987" i="7" s="1"/>
  <c r="P987" i="7"/>
  <c r="Q987" i="7"/>
  <c r="R987" i="7"/>
  <c r="S987" i="7"/>
  <c r="M988" i="7"/>
  <c r="N988" i="7"/>
  <c r="O988" i="7" s="1"/>
  <c r="P988" i="7"/>
  <c r="Q988" i="7"/>
  <c r="R988" i="7"/>
  <c r="S988" i="7"/>
  <c r="M997" i="7"/>
  <c r="N997" i="7"/>
  <c r="O997" i="7" s="1"/>
  <c r="P997" i="7"/>
  <c r="Q997" i="7"/>
  <c r="R997" i="7"/>
  <c r="S997" i="7"/>
  <c r="M998" i="7"/>
  <c r="N998" i="7"/>
  <c r="O998" i="7" s="1"/>
  <c r="P998" i="7"/>
  <c r="Q998" i="7"/>
  <c r="R998" i="7"/>
  <c r="S998" i="7"/>
  <c r="M999" i="7"/>
  <c r="N999" i="7"/>
  <c r="O999" i="7" s="1"/>
  <c r="P999" i="7"/>
  <c r="Q999" i="7"/>
  <c r="R999" i="7"/>
  <c r="S999" i="7"/>
  <c r="M1000" i="7"/>
  <c r="N1000" i="7"/>
  <c r="O1000" i="7" s="1"/>
  <c r="P1000" i="7"/>
  <c r="Q1000" i="7"/>
  <c r="R1000" i="7"/>
  <c r="S1000" i="7"/>
  <c r="M1001" i="7"/>
  <c r="N1001" i="7"/>
  <c r="O1001" i="7" s="1"/>
  <c r="P1001" i="7"/>
  <c r="Q1001" i="7"/>
  <c r="R1001" i="7"/>
  <c r="S1001" i="7"/>
  <c r="M1002" i="7"/>
  <c r="N1002" i="7"/>
  <c r="O1002" i="7" s="1"/>
  <c r="P1002" i="7"/>
  <c r="Q1002" i="7"/>
  <c r="R1002" i="7"/>
  <c r="S1002" i="7"/>
  <c r="M1011" i="7"/>
  <c r="N1011" i="7"/>
  <c r="O1011" i="7" s="1"/>
  <c r="P1011" i="7"/>
  <c r="Q1011" i="7"/>
  <c r="R1011" i="7"/>
  <c r="S1011" i="7"/>
  <c r="M465" i="7"/>
  <c r="N465" i="7"/>
  <c r="O465" i="7" s="1"/>
  <c r="P465" i="7"/>
  <c r="Q465" i="7"/>
  <c r="R465" i="7"/>
  <c r="S465" i="7"/>
  <c r="M466" i="7"/>
  <c r="N466" i="7"/>
  <c r="O466" i="7" s="1"/>
  <c r="P466" i="7"/>
  <c r="Q466" i="7"/>
  <c r="R466" i="7"/>
  <c r="S466" i="7"/>
  <c r="M467" i="7"/>
  <c r="N467" i="7"/>
  <c r="O467" i="7" s="1"/>
  <c r="P467" i="7"/>
  <c r="Q467" i="7"/>
  <c r="R467" i="7"/>
  <c r="S467" i="7"/>
  <c r="M468" i="7"/>
  <c r="N468" i="7"/>
  <c r="O468" i="7" s="1"/>
  <c r="P468" i="7"/>
  <c r="Q468" i="7"/>
  <c r="R468" i="7"/>
  <c r="S468" i="7"/>
  <c r="M469" i="7"/>
  <c r="N469" i="7"/>
  <c r="O469" i="7" s="1"/>
  <c r="P469" i="7"/>
  <c r="Q469" i="7"/>
  <c r="R469" i="7"/>
  <c r="S469" i="7"/>
  <c r="M470" i="7"/>
  <c r="N470" i="7"/>
  <c r="O470" i="7" s="1"/>
  <c r="P470" i="7"/>
  <c r="Q470" i="7"/>
  <c r="R470" i="7"/>
  <c r="S470" i="7"/>
  <c r="M479" i="7"/>
  <c r="N479" i="7"/>
  <c r="O479" i="7" s="1"/>
  <c r="P479" i="7"/>
  <c r="Q479" i="7"/>
  <c r="R479" i="7"/>
  <c r="S479" i="7"/>
  <c r="M480" i="7"/>
  <c r="N480" i="7"/>
  <c r="O480" i="7" s="1"/>
  <c r="P480" i="7"/>
  <c r="Q480" i="7"/>
  <c r="R480" i="7"/>
  <c r="S480" i="7"/>
  <c r="M481" i="7"/>
  <c r="N481" i="7"/>
  <c r="O481" i="7" s="1"/>
  <c r="P481" i="7"/>
  <c r="Q481" i="7"/>
  <c r="R481" i="7"/>
  <c r="S481" i="7"/>
  <c r="M482" i="7"/>
  <c r="N482" i="7"/>
  <c r="O482" i="7" s="1"/>
  <c r="P482" i="7"/>
  <c r="Q482" i="7"/>
  <c r="R482" i="7"/>
  <c r="S482" i="7"/>
  <c r="M483" i="7"/>
  <c r="N483" i="7"/>
  <c r="O483" i="7" s="1"/>
  <c r="P483" i="7"/>
  <c r="Q483" i="7"/>
  <c r="R483" i="7"/>
  <c r="S483" i="7"/>
  <c r="M484" i="7"/>
  <c r="N484" i="7"/>
  <c r="O484" i="7" s="1"/>
  <c r="P484" i="7"/>
  <c r="Q484" i="7"/>
  <c r="R484" i="7"/>
  <c r="S484" i="7"/>
  <c r="M453" i="7"/>
  <c r="N453" i="7"/>
  <c r="O453" i="7" s="1"/>
  <c r="P453" i="7"/>
  <c r="Q453" i="7"/>
  <c r="R453" i="7"/>
  <c r="S453" i="7"/>
  <c r="M454" i="7"/>
  <c r="N454" i="7"/>
  <c r="O454" i="7" s="1"/>
  <c r="P454" i="7"/>
  <c r="Q454" i="7"/>
  <c r="R454" i="7"/>
  <c r="S454" i="7"/>
  <c r="M455" i="7"/>
  <c r="N455" i="7"/>
  <c r="O455" i="7" s="1"/>
  <c r="P455" i="7"/>
  <c r="Q455" i="7"/>
  <c r="R455" i="7"/>
  <c r="S455" i="7"/>
  <c r="M456" i="7"/>
  <c r="N456" i="7"/>
  <c r="O456" i="7" s="1"/>
  <c r="P456" i="7"/>
  <c r="Q456" i="7"/>
  <c r="R456" i="7"/>
  <c r="S456" i="7"/>
  <c r="P452" i="7"/>
  <c r="N452" i="7"/>
  <c r="M452" i="7"/>
  <c r="S4" i="7"/>
  <c r="R4" i="7"/>
  <c r="Q4" i="7"/>
  <c r="P4" i="7"/>
  <c r="N4" i="7"/>
  <c r="O4" i="7" s="1"/>
  <c r="M4" i="7"/>
  <c r="M424" i="7"/>
  <c r="M411" i="7"/>
  <c r="N411" i="7"/>
  <c r="M412" i="7"/>
  <c r="N412" i="7"/>
  <c r="M413" i="7"/>
  <c r="N413" i="7"/>
  <c r="M414" i="7"/>
  <c r="N414" i="7"/>
  <c r="M397" i="7"/>
  <c r="N397" i="7"/>
  <c r="M398" i="7"/>
  <c r="N398" i="7"/>
  <c r="M399" i="7"/>
  <c r="N399" i="7"/>
  <c r="M241" i="7"/>
  <c r="N241" i="7"/>
  <c r="M242" i="7"/>
  <c r="N242" i="7"/>
  <c r="M243" i="7"/>
  <c r="N243" i="7"/>
  <c r="M244" i="7"/>
  <c r="N244" i="7"/>
  <c r="M245" i="7"/>
  <c r="N245" i="7"/>
  <c r="M246" i="7"/>
  <c r="N246" i="7"/>
  <c r="M227" i="7"/>
  <c r="N227" i="7"/>
  <c r="M228" i="7"/>
  <c r="N228" i="7"/>
  <c r="M229" i="7"/>
  <c r="N229" i="7"/>
  <c r="M230" i="7"/>
  <c r="N230" i="7"/>
  <c r="M231" i="7"/>
  <c r="N231" i="7"/>
  <c r="M232" i="7"/>
  <c r="N232" i="7"/>
  <c r="N176" i="7"/>
  <c r="M176" i="7"/>
  <c r="N175" i="7"/>
  <c r="M175" i="7"/>
  <c r="N174" i="7"/>
  <c r="M174" i="7"/>
  <c r="N173" i="7"/>
  <c r="M173" i="7"/>
  <c r="N172" i="7"/>
  <c r="M172" i="7"/>
  <c r="N171" i="7"/>
  <c r="M171" i="7"/>
  <c r="M157" i="7"/>
  <c r="N157" i="7"/>
  <c r="M158" i="7"/>
  <c r="N158" i="7"/>
  <c r="M159" i="7"/>
  <c r="N159" i="7"/>
  <c r="M160" i="7"/>
  <c r="N160" i="7"/>
  <c r="M161" i="7"/>
  <c r="N161" i="7"/>
  <c r="M162" i="7"/>
  <c r="N162" i="7"/>
  <c r="M101" i="7"/>
  <c r="N101" i="7"/>
  <c r="M102" i="7"/>
  <c r="N102" i="7"/>
  <c r="M103" i="7"/>
  <c r="N103" i="7"/>
  <c r="M104" i="7"/>
  <c r="N104" i="7"/>
  <c r="M105" i="7"/>
  <c r="N105" i="7"/>
  <c r="M106" i="7"/>
  <c r="N106" i="7"/>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0" i="1"/>
  <c r="R469" i="1"/>
  <c r="R468" i="1"/>
  <c r="R467" i="1"/>
  <c r="R466" i="1"/>
  <c r="R465" i="1"/>
  <c r="R464" i="1"/>
  <c r="R463" i="1"/>
  <c r="R462" i="1"/>
  <c r="R461" i="1"/>
  <c r="R460" i="1"/>
  <c r="R459" i="1"/>
  <c r="R458" i="1"/>
  <c r="R457" i="1"/>
  <c r="R456" i="1"/>
  <c r="R455" i="1"/>
  <c r="R454" i="1"/>
  <c r="R453" i="1"/>
  <c r="R452" i="1"/>
  <c r="R451"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AH416" i="1"/>
  <c r="X416" i="1"/>
  <c r="N416" i="1"/>
  <c r="M416" i="1"/>
  <c r="L416" i="1"/>
  <c r="R410" i="1"/>
  <c r="R409" i="1"/>
  <c r="R408" i="1"/>
  <c r="R407" i="1"/>
  <c r="R406" i="1"/>
  <c r="R405" i="1"/>
  <c r="R404" i="1"/>
  <c r="R403" i="1"/>
  <c r="R402" i="1"/>
  <c r="R401" i="1"/>
  <c r="R400" i="1"/>
  <c r="R399" i="1"/>
  <c r="R398" i="1"/>
  <c r="R397" i="1"/>
  <c r="R396" i="1"/>
  <c r="R395" i="1"/>
  <c r="R394" i="1"/>
  <c r="R393" i="1"/>
  <c r="R392" i="1"/>
  <c r="R391" i="1"/>
  <c r="R390" i="1"/>
  <c r="R389" i="1"/>
  <c r="R388" i="1"/>
  <c r="R387" i="1"/>
  <c r="R383" i="1"/>
  <c r="R382" i="1"/>
  <c r="R381" i="1"/>
  <c r="R380" i="1"/>
  <c r="R379" i="1"/>
  <c r="R378" i="1"/>
  <c r="R377" i="1"/>
  <c r="R376" i="1"/>
  <c r="R375" i="1"/>
  <c r="R374" i="1"/>
  <c r="R373" i="1"/>
  <c r="R372" i="1"/>
  <c r="R371" i="1"/>
  <c r="R370" i="1"/>
  <c r="R369" i="1"/>
  <c r="R368" i="1"/>
  <c r="AH369" i="1"/>
  <c r="X369" i="1"/>
  <c r="N369" i="1"/>
  <c r="M369" i="1"/>
  <c r="L369" i="1"/>
  <c r="R108" i="1" l="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K15" i="1"/>
  <c r="K13" i="1" s="1"/>
  <c r="K11" i="1" s="1"/>
  <c r="K16" i="1"/>
  <c r="K14" i="1" s="1"/>
  <c r="K12" i="1" s="1"/>
  <c r="K10" i="1" s="1"/>
  <c r="K23" i="1"/>
  <c r="K21" i="1" s="1"/>
  <c r="K19" i="1" s="1"/>
  <c r="K24" i="1"/>
  <c r="K22" i="1" s="1"/>
  <c r="K20" i="1" s="1"/>
  <c r="K18" i="1" s="1"/>
  <c r="R17" i="1"/>
  <c r="R16" i="1" s="1"/>
  <c r="R15" i="1" s="1"/>
  <c r="R14" i="1" s="1"/>
  <c r="R13" i="1" s="1"/>
  <c r="R12" i="1" s="1"/>
  <c r="R11" i="1" s="1"/>
  <c r="R10" i="1" s="1"/>
  <c r="R24" i="1"/>
  <c r="R23" i="1" s="1"/>
  <c r="R22" i="1" s="1"/>
  <c r="R21" i="1" s="1"/>
  <c r="R20" i="1" s="1"/>
  <c r="R19" i="1" s="1"/>
  <c r="R18" i="1" s="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183" i="1"/>
  <c r="R184" i="1"/>
  <c r="R185" i="1"/>
  <c r="R186" i="1"/>
  <c r="R187" i="1"/>
  <c r="R188" i="1"/>
  <c r="R189" i="1"/>
  <c r="R190" i="1"/>
  <c r="R191" i="1"/>
  <c r="R192" i="1"/>
  <c r="R193" i="1"/>
  <c r="R194" i="1"/>
  <c r="R195" i="1"/>
  <c r="R196" i="1"/>
  <c r="R197" i="1"/>
  <c r="R198" i="1"/>
  <c r="R199" i="1"/>
  <c r="R200" i="1"/>
  <c r="R201" i="1"/>
  <c r="R202" i="1"/>
  <c r="R203" i="1"/>
  <c r="R204" i="1"/>
  <c r="R205" i="1"/>
  <c r="R182" i="1"/>
  <c r="R364" i="1"/>
  <c r="R363" i="1"/>
  <c r="R362" i="1"/>
  <c r="R361" i="1"/>
  <c r="R360" i="1"/>
  <c r="R359" i="1"/>
  <c r="R358" i="1"/>
  <c r="R357" i="1"/>
  <c r="R356" i="1"/>
  <c r="R355" i="1"/>
  <c r="R354"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5" i="1"/>
  <c r="R314" i="1"/>
  <c r="R313" i="1"/>
  <c r="R312" i="1"/>
  <c r="R311" i="1"/>
  <c r="R310" i="1"/>
  <c r="R309" i="1"/>
  <c r="R308" i="1"/>
  <c r="R307" i="1"/>
  <c r="R306" i="1"/>
  <c r="R305" i="1"/>
  <c r="R304" i="1"/>
  <c r="R303" i="1"/>
  <c r="R302" i="1"/>
  <c r="R301" i="1"/>
  <c r="R300" i="1"/>
  <c r="R299" i="1"/>
  <c r="R298" i="1"/>
  <c r="R297" i="1"/>
  <c r="R296" i="1"/>
  <c r="R295" i="1"/>
  <c r="R294" i="1"/>
  <c r="R293" i="1"/>
  <c r="R292" i="1"/>
  <c r="R280" i="1"/>
  <c r="R279" i="1"/>
  <c r="R278" i="1"/>
  <c r="R277" i="1"/>
  <c r="R276" i="1"/>
  <c r="R275" i="1"/>
  <c r="R274" i="1"/>
  <c r="R273" i="1"/>
  <c r="R282" i="1"/>
  <c r="R283" i="1"/>
  <c r="R284" i="1"/>
  <c r="R285" i="1"/>
  <c r="R286" i="1"/>
  <c r="R287" i="1"/>
  <c r="R288" i="1"/>
  <c r="R281" i="1"/>
  <c r="R268" i="1"/>
  <c r="R269" i="1"/>
  <c r="R270" i="1"/>
  <c r="R271" i="1"/>
  <c r="R272" i="1"/>
  <c r="R267" i="1"/>
  <c r="R102" i="1"/>
  <c r="R103" i="1"/>
  <c r="R104" i="1"/>
  <c r="R105" i="1"/>
  <c r="R106" i="1"/>
  <c r="R107" i="1"/>
  <c r="R101" i="1"/>
  <c r="R62" i="1"/>
  <c r="R63" i="1"/>
  <c r="R64" i="1"/>
  <c r="R65" i="1"/>
  <c r="R61" i="1"/>
  <c r="D164" i="7"/>
  <c r="D165" i="7" s="1"/>
  <c r="D166" i="7" s="1"/>
  <c r="D167" i="7" s="1"/>
  <c r="D168" i="7" s="1"/>
  <c r="D169" i="7" s="1"/>
  <c r="D170" i="7" s="1"/>
  <c r="S162" i="7"/>
  <c r="R162" i="7"/>
  <c r="Q162" i="7"/>
  <c r="P162" i="7"/>
  <c r="O162" i="7"/>
  <c r="S161" i="7"/>
  <c r="R161" i="7"/>
  <c r="Q161" i="7"/>
  <c r="P161" i="7"/>
  <c r="O161" i="7"/>
  <c r="S160" i="7"/>
  <c r="R160" i="7"/>
  <c r="Q160" i="7"/>
  <c r="P160" i="7"/>
  <c r="O160" i="7"/>
  <c r="S159" i="7"/>
  <c r="R159" i="7"/>
  <c r="Q159" i="7"/>
  <c r="P159" i="7"/>
  <c r="O159" i="7"/>
  <c r="S158" i="7"/>
  <c r="R158" i="7"/>
  <c r="Q158" i="7"/>
  <c r="P158" i="7"/>
  <c r="O158" i="7"/>
  <c r="R30" i="1"/>
  <c r="R31" i="1"/>
  <c r="R32" i="1"/>
  <c r="R33" i="1"/>
  <c r="R29" i="1"/>
  <c r="R7" i="1"/>
  <c r="R8" i="1"/>
  <c r="R9" i="1"/>
  <c r="R6" i="1"/>
  <c r="AH29" i="1"/>
  <c r="X29" i="1"/>
  <c r="N29" i="1"/>
  <c r="M29" i="1"/>
  <c r="L29" i="1"/>
  <c r="P102" i="1"/>
  <c r="P101" i="1"/>
  <c r="S410" i="7"/>
  <c r="R410" i="7"/>
  <c r="Q410" i="7"/>
  <c r="P410" i="7"/>
  <c r="N410" i="7"/>
  <c r="O410" i="7" s="1"/>
  <c r="M410" i="7"/>
  <c r="S396" i="7"/>
  <c r="R396" i="7"/>
  <c r="Q396" i="7"/>
  <c r="P396" i="7"/>
  <c r="N396" i="7"/>
  <c r="O396" i="7" s="1"/>
  <c r="M396" i="7"/>
  <c r="D920" i="7" l="1"/>
  <c r="D921" i="7" s="1"/>
  <c r="D922" i="7" s="1"/>
  <c r="D923" i="7" s="1"/>
  <c r="D924" i="7" s="1"/>
  <c r="D925" i="7" s="1"/>
  <c r="D926" i="7" s="1"/>
  <c r="C916" i="7"/>
  <c r="C917" i="7" s="1"/>
  <c r="C918" i="7" s="1"/>
  <c r="C919" i="7" s="1"/>
  <c r="C920" i="7" s="1"/>
  <c r="C921" i="7" s="1"/>
  <c r="C922" i="7" s="1"/>
  <c r="C923" i="7" s="1"/>
  <c r="C924" i="7" s="1"/>
  <c r="C925" i="7" s="1"/>
  <c r="C926" i="7" s="1"/>
  <c r="C927" i="7" s="1"/>
  <c r="D1004" i="7"/>
  <c r="D1005" i="7" s="1"/>
  <c r="D1006" i="7" s="1"/>
  <c r="D1007" i="7" s="1"/>
  <c r="D1008" i="7" s="1"/>
  <c r="D1009" i="7" s="1"/>
  <c r="D1010" i="7" s="1"/>
  <c r="C1000" i="7"/>
  <c r="C1001" i="7" s="1"/>
  <c r="C1002" i="7" s="1"/>
  <c r="C1003" i="7" s="1"/>
  <c r="C1004" i="7" s="1"/>
  <c r="C1005" i="7" s="1"/>
  <c r="C1006" i="7" s="1"/>
  <c r="C1007" i="7" s="1"/>
  <c r="C1008" i="7" s="1"/>
  <c r="C1009" i="7" s="1"/>
  <c r="C1010" i="7" s="1"/>
  <c r="C1011" i="7" s="1"/>
  <c r="D990" i="7"/>
  <c r="D991" i="7" s="1"/>
  <c r="D992" i="7" s="1"/>
  <c r="D993" i="7" s="1"/>
  <c r="D994" i="7" s="1"/>
  <c r="D995" i="7" s="1"/>
  <c r="D996" i="7" s="1"/>
  <c r="C986" i="7"/>
  <c r="C987" i="7" s="1"/>
  <c r="C988" i="7" s="1"/>
  <c r="C989" i="7" s="1"/>
  <c r="C990" i="7" s="1"/>
  <c r="C991" i="7" s="1"/>
  <c r="C992" i="7" s="1"/>
  <c r="C993" i="7" s="1"/>
  <c r="C994" i="7" s="1"/>
  <c r="C995" i="7" s="1"/>
  <c r="C996" i="7" s="1"/>
  <c r="C997" i="7" s="1"/>
  <c r="D976" i="7"/>
  <c r="D977" i="7" s="1"/>
  <c r="D978" i="7" s="1"/>
  <c r="D979" i="7" s="1"/>
  <c r="D980" i="7" s="1"/>
  <c r="D981" i="7" s="1"/>
  <c r="D982" i="7" s="1"/>
  <c r="C972" i="7"/>
  <c r="C973" i="7" s="1"/>
  <c r="C974" i="7" s="1"/>
  <c r="C975" i="7" s="1"/>
  <c r="C976" i="7" s="1"/>
  <c r="C977" i="7" s="1"/>
  <c r="C978" i="7" s="1"/>
  <c r="C979" i="7" s="1"/>
  <c r="C980" i="7" s="1"/>
  <c r="C981" i="7" s="1"/>
  <c r="C982" i="7" s="1"/>
  <c r="C983" i="7" s="1"/>
  <c r="D962" i="7"/>
  <c r="D963" i="7" s="1"/>
  <c r="D964" i="7" s="1"/>
  <c r="D965" i="7" s="1"/>
  <c r="D966" i="7" s="1"/>
  <c r="D967" i="7" s="1"/>
  <c r="D968" i="7" s="1"/>
  <c r="C958" i="7"/>
  <c r="C959" i="7" s="1"/>
  <c r="C960" i="7" s="1"/>
  <c r="C961" i="7" s="1"/>
  <c r="C962" i="7" s="1"/>
  <c r="C963" i="7" s="1"/>
  <c r="C964" i="7" s="1"/>
  <c r="C965" i="7" s="1"/>
  <c r="C966" i="7" s="1"/>
  <c r="C967" i="7" s="1"/>
  <c r="C968" i="7" s="1"/>
  <c r="C969" i="7" s="1"/>
  <c r="D948" i="7"/>
  <c r="D949" i="7" s="1"/>
  <c r="D950" i="7" s="1"/>
  <c r="D951" i="7" s="1"/>
  <c r="D952" i="7" s="1"/>
  <c r="D953" i="7" s="1"/>
  <c r="D954" i="7" s="1"/>
  <c r="C944" i="7"/>
  <c r="C945" i="7" s="1"/>
  <c r="C946" i="7" s="1"/>
  <c r="C947" i="7" s="1"/>
  <c r="C948" i="7" s="1"/>
  <c r="C949" i="7" s="1"/>
  <c r="C950" i="7" s="1"/>
  <c r="C951" i="7" s="1"/>
  <c r="C952" i="7" s="1"/>
  <c r="C953" i="7" s="1"/>
  <c r="C954" i="7" s="1"/>
  <c r="C955" i="7" s="1"/>
  <c r="F942" i="7"/>
  <c r="F956" i="7" s="1"/>
  <c r="F970" i="7" s="1"/>
  <c r="F984" i="7" s="1"/>
  <c r="F998" i="7" s="1"/>
  <c r="E942" i="7"/>
  <c r="E956" i="7" s="1"/>
  <c r="E970" i="7" s="1"/>
  <c r="E984" i="7" s="1"/>
  <c r="E998" i="7" s="1"/>
  <c r="D942" i="7"/>
  <c r="D956" i="7" s="1"/>
  <c r="D970" i="7" s="1"/>
  <c r="D984" i="7" s="1"/>
  <c r="D998" i="7" s="1"/>
  <c r="D934" i="7"/>
  <c r="D935" i="7" s="1"/>
  <c r="D936" i="7" s="1"/>
  <c r="D937" i="7" s="1"/>
  <c r="D938" i="7" s="1"/>
  <c r="D939" i="7" s="1"/>
  <c r="D940" i="7" s="1"/>
  <c r="C930" i="7"/>
  <c r="C931" i="7" s="1"/>
  <c r="C932" i="7" s="1"/>
  <c r="C933" i="7" s="1"/>
  <c r="C934" i="7" s="1"/>
  <c r="C935" i="7" s="1"/>
  <c r="C936" i="7" s="1"/>
  <c r="C937" i="7" s="1"/>
  <c r="C938" i="7" s="1"/>
  <c r="C939" i="7" s="1"/>
  <c r="C940" i="7" s="1"/>
  <c r="C941" i="7" s="1"/>
  <c r="B928" i="7"/>
  <c r="B929" i="7" s="1"/>
  <c r="B930" i="7" s="1"/>
  <c r="B931" i="7" s="1"/>
  <c r="B932" i="7" s="1"/>
  <c r="B933" i="7" s="1"/>
  <c r="D906" i="7"/>
  <c r="D907" i="7" s="1"/>
  <c r="D908" i="7" s="1"/>
  <c r="D909" i="7" s="1"/>
  <c r="D910" i="7" s="1"/>
  <c r="D911" i="7" s="1"/>
  <c r="D912" i="7" s="1"/>
  <c r="C902" i="7"/>
  <c r="C903" i="7" s="1"/>
  <c r="C904" i="7" s="1"/>
  <c r="C905" i="7" s="1"/>
  <c r="C906" i="7" s="1"/>
  <c r="C907" i="7" s="1"/>
  <c r="C908" i="7" s="1"/>
  <c r="C909" i="7" s="1"/>
  <c r="C910" i="7" s="1"/>
  <c r="C911" i="7" s="1"/>
  <c r="C912" i="7" s="1"/>
  <c r="C913" i="7" s="1"/>
  <c r="D892" i="7"/>
  <c r="D893" i="7" s="1"/>
  <c r="D894" i="7" s="1"/>
  <c r="D895" i="7" s="1"/>
  <c r="D896" i="7" s="1"/>
  <c r="D897" i="7" s="1"/>
  <c r="D898" i="7" s="1"/>
  <c r="C888" i="7"/>
  <c r="C889" i="7" s="1"/>
  <c r="C890" i="7" s="1"/>
  <c r="C891" i="7" s="1"/>
  <c r="C892" i="7" s="1"/>
  <c r="C893" i="7" s="1"/>
  <c r="C894" i="7" s="1"/>
  <c r="C895" i="7" s="1"/>
  <c r="C896" i="7" s="1"/>
  <c r="C897" i="7" s="1"/>
  <c r="C898" i="7" s="1"/>
  <c r="C899" i="7" s="1"/>
  <c r="D878" i="7"/>
  <c r="D879" i="7" s="1"/>
  <c r="D880" i="7" s="1"/>
  <c r="D881" i="7" s="1"/>
  <c r="D882" i="7" s="1"/>
  <c r="D883" i="7" s="1"/>
  <c r="D884" i="7" s="1"/>
  <c r="C874" i="7"/>
  <c r="C875" i="7" s="1"/>
  <c r="C876" i="7" s="1"/>
  <c r="C877" i="7" s="1"/>
  <c r="C878" i="7" s="1"/>
  <c r="C879" i="7" s="1"/>
  <c r="C880" i="7" s="1"/>
  <c r="C881" i="7" s="1"/>
  <c r="C882" i="7" s="1"/>
  <c r="C883" i="7" s="1"/>
  <c r="C884" i="7" s="1"/>
  <c r="C885" i="7" s="1"/>
  <c r="F872" i="7"/>
  <c r="F886" i="7" s="1"/>
  <c r="F900" i="7" s="1"/>
  <c r="F914" i="7" s="1"/>
  <c r="E872" i="7"/>
  <c r="E886" i="7" s="1"/>
  <c r="E900" i="7" s="1"/>
  <c r="E914" i="7" s="1"/>
  <c r="D872" i="7"/>
  <c r="D886" i="7" s="1"/>
  <c r="D900" i="7" s="1"/>
  <c r="D914" i="7" s="1"/>
  <c r="D864" i="7"/>
  <c r="D865" i="7" s="1"/>
  <c r="D866" i="7" s="1"/>
  <c r="D867" i="7" s="1"/>
  <c r="D868" i="7" s="1"/>
  <c r="D869" i="7" s="1"/>
  <c r="D870" i="7" s="1"/>
  <c r="C860" i="7"/>
  <c r="C861" i="7" s="1"/>
  <c r="C862" i="7" s="1"/>
  <c r="C863" i="7" s="1"/>
  <c r="C864" i="7" s="1"/>
  <c r="C865" i="7" s="1"/>
  <c r="C866" i="7" s="1"/>
  <c r="C867" i="7" s="1"/>
  <c r="C868" i="7" s="1"/>
  <c r="C869" i="7" s="1"/>
  <c r="C870" i="7" s="1"/>
  <c r="C871" i="7" s="1"/>
  <c r="B858" i="7"/>
  <c r="B859" i="7" s="1"/>
  <c r="B860" i="7" s="1"/>
  <c r="B861" i="7" s="1"/>
  <c r="B862" i="7" s="1"/>
  <c r="B863" i="7" s="1"/>
  <c r="D850" i="7"/>
  <c r="D851" i="7" s="1"/>
  <c r="D852" i="7" s="1"/>
  <c r="D853" i="7" s="1"/>
  <c r="D854" i="7" s="1"/>
  <c r="D855" i="7" s="1"/>
  <c r="D856" i="7" s="1"/>
  <c r="C846" i="7"/>
  <c r="C847" i="7" s="1"/>
  <c r="C848" i="7" s="1"/>
  <c r="C849" i="7" s="1"/>
  <c r="C850" i="7" s="1"/>
  <c r="C851" i="7" s="1"/>
  <c r="C852" i="7" s="1"/>
  <c r="C853" i="7" s="1"/>
  <c r="C854" i="7" s="1"/>
  <c r="C855" i="7" s="1"/>
  <c r="C856" i="7" s="1"/>
  <c r="C857" i="7" s="1"/>
  <c r="D836" i="7"/>
  <c r="D837" i="7" s="1"/>
  <c r="D838" i="7" s="1"/>
  <c r="D839" i="7" s="1"/>
  <c r="D840" i="7" s="1"/>
  <c r="D841" i="7" s="1"/>
  <c r="D842" i="7" s="1"/>
  <c r="C832" i="7"/>
  <c r="C833" i="7" s="1"/>
  <c r="C834" i="7" s="1"/>
  <c r="C835" i="7" s="1"/>
  <c r="C836" i="7" s="1"/>
  <c r="C837" i="7" s="1"/>
  <c r="C838" i="7" s="1"/>
  <c r="C839" i="7" s="1"/>
  <c r="C840" i="7" s="1"/>
  <c r="C841" i="7" s="1"/>
  <c r="C842" i="7" s="1"/>
  <c r="C843" i="7" s="1"/>
  <c r="D822" i="7"/>
  <c r="D823" i="7" s="1"/>
  <c r="D824" i="7" s="1"/>
  <c r="D825" i="7" s="1"/>
  <c r="D826" i="7" s="1"/>
  <c r="D827" i="7" s="1"/>
  <c r="D828" i="7" s="1"/>
  <c r="C818" i="7"/>
  <c r="C819" i="7" s="1"/>
  <c r="C820" i="7" s="1"/>
  <c r="C821" i="7" s="1"/>
  <c r="C822" i="7" s="1"/>
  <c r="C823" i="7" s="1"/>
  <c r="C824" i="7" s="1"/>
  <c r="C825" i="7" s="1"/>
  <c r="C826" i="7" s="1"/>
  <c r="C827" i="7" s="1"/>
  <c r="C828" i="7" s="1"/>
  <c r="C829" i="7" s="1"/>
  <c r="F816" i="7"/>
  <c r="F830" i="7" s="1"/>
  <c r="F844" i="7" s="1"/>
  <c r="E816" i="7"/>
  <c r="E830" i="7" s="1"/>
  <c r="E844" i="7" s="1"/>
  <c r="D816" i="7"/>
  <c r="D830" i="7" s="1"/>
  <c r="D844" i="7" s="1"/>
  <c r="D808" i="7"/>
  <c r="D809" i="7" s="1"/>
  <c r="D810" i="7" s="1"/>
  <c r="D811" i="7" s="1"/>
  <c r="D812" i="7" s="1"/>
  <c r="D813" i="7" s="1"/>
  <c r="D814" i="7" s="1"/>
  <c r="C804" i="7"/>
  <c r="C805" i="7" s="1"/>
  <c r="C806" i="7" s="1"/>
  <c r="C807" i="7" s="1"/>
  <c r="C808" i="7" s="1"/>
  <c r="C809" i="7" s="1"/>
  <c r="C810" i="7" s="1"/>
  <c r="C811" i="7" s="1"/>
  <c r="C812" i="7" s="1"/>
  <c r="C813" i="7" s="1"/>
  <c r="C814" i="7" s="1"/>
  <c r="C815" i="7" s="1"/>
  <c r="B802" i="7"/>
  <c r="B803" i="7" s="1"/>
  <c r="B804" i="7" s="1"/>
  <c r="B805" i="7" s="1"/>
  <c r="B806" i="7" s="1"/>
  <c r="B807" i="7" s="1"/>
  <c r="D794" i="7"/>
  <c r="D795" i="7" s="1"/>
  <c r="D796" i="7" s="1"/>
  <c r="D797" i="7" s="1"/>
  <c r="D798" i="7" s="1"/>
  <c r="D799" i="7" s="1"/>
  <c r="D800" i="7" s="1"/>
  <c r="C790" i="7"/>
  <c r="C791" i="7" s="1"/>
  <c r="C792" i="7" s="1"/>
  <c r="C793" i="7" s="1"/>
  <c r="C794" i="7" s="1"/>
  <c r="C795" i="7" s="1"/>
  <c r="C796" i="7" s="1"/>
  <c r="C797" i="7" s="1"/>
  <c r="C798" i="7" s="1"/>
  <c r="C799" i="7" s="1"/>
  <c r="C800" i="7" s="1"/>
  <c r="C801" i="7" s="1"/>
  <c r="D780" i="7"/>
  <c r="D781" i="7" s="1"/>
  <c r="D782" i="7" s="1"/>
  <c r="D783" i="7" s="1"/>
  <c r="D784" i="7" s="1"/>
  <c r="D785" i="7" s="1"/>
  <c r="D786" i="7" s="1"/>
  <c r="C776" i="7"/>
  <c r="C777" i="7" s="1"/>
  <c r="C778" i="7" s="1"/>
  <c r="C779" i="7" s="1"/>
  <c r="C780" i="7" s="1"/>
  <c r="C781" i="7" s="1"/>
  <c r="C782" i="7" s="1"/>
  <c r="C783" i="7" s="1"/>
  <c r="C784" i="7" s="1"/>
  <c r="C785" i="7" s="1"/>
  <c r="C786" i="7" s="1"/>
  <c r="C787" i="7" s="1"/>
  <c r="F774" i="7"/>
  <c r="F788" i="7" s="1"/>
  <c r="E774" i="7"/>
  <c r="E788" i="7" s="1"/>
  <c r="D774" i="7"/>
  <c r="D788" i="7" s="1"/>
  <c r="D766" i="7"/>
  <c r="D767" i="7" s="1"/>
  <c r="D768" i="7" s="1"/>
  <c r="D769" i="7" s="1"/>
  <c r="D770" i="7" s="1"/>
  <c r="D771" i="7" s="1"/>
  <c r="D772" i="7" s="1"/>
  <c r="C762" i="7"/>
  <c r="C763" i="7" s="1"/>
  <c r="C764" i="7" s="1"/>
  <c r="C765" i="7" s="1"/>
  <c r="C766" i="7" s="1"/>
  <c r="C767" i="7" s="1"/>
  <c r="C768" i="7" s="1"/>
  <c r="C769" i="7" s="1"/>
  <c r="C770" i="7" s="1"/>
  <c r="C771" i="7" s="1"/>
  <c r="C772" i="7" s="1"/>
  <c r="C773" i="7" s="1"/>
  <c r="B760" i="7"/>
  <c r="B761" i="7" s="1"/>
  <c r="B762" i="7" s="1"/>
  <c r="B763" i="7" s="1"/>
  <c r="B764" i="7" s="1"/>
  <c r="B765" i="7" s="1"/>
  <c r="D752" i="7"/>
  <c r="D753" i="7" s="1"/>
  <c r="D754" i="7" s="1"/>
  <c r="D755" i="7" s="1"/>
  <c r="D756" i="7" s="1"/>
  <c r="D757" i="7" s="1"/>
  <c r="D758" i="7" s="1"/>
  <c r="C748" i="7"/>
  <c r="C749" i="7" s="1"/>
  <c r="C750" i="7" s="1"/>
  <c r="C751" i="7" s="1"/>
  <c r="C752" i="7" s="1"/>
  <c r="C753" i="7" s="1"/>
  <c r="C754" i="7" s="1"/>
  <c r="C755" i="7" s="1"/>
  <c r="C756" i="7" s="1"/>
  <c r="C757" i="7" s="1"/>
  <c r="C758" i="7" s="1"/>
  <c r="C759" i="7" s="1"/>
  <c r="D738" i="7"/>
  <c r="D739" i="7" s="1"/>
  <c r="D740" i="7" s="1"/>
  <c r="D741" i="7" s="1"/>
  <c r="D742" i="7" s="1"/>
  <c r="D743" i="7" s="1"/>
  <c r="D744" i="7" s="1"/>
  <c r="C734" i="7"/>
  <c r="C735" i="7" s="1"/>
  <c r="C736" i="7" s="1"/>
  <c r="C737" i="7" s="1"/>
  <c r="C738" i="7" s="1"/>
  <c r="C739" i="7" s="1"/>
  <c r="C740" i="7" s="1"/>
  <c r="C741" i="7" s="1"/>
  <c r="C742" i="7" s="1"/>
  <c r="C743" i="7" s="1"/>
  <c r="C744" i="7" s="1"/>
  <c r="C745" i="7" s="1"/>
  <c r="D724" i="7"/>
  <c r="D725" i="7" s="1"/>
  <c r="D726" i="7" s="1"/>
  <c r="D727" i="7" s="1"/>
  <c r="D728" i="7" s="1"/>
  <c r="D729" i="7" s="1"/>
  <c r="D730" i="7" s="1"/>
  <c r="C720" i="7"/>
  <c r="C721" i="7" s="1"/>
  <c r="C722" i="7" s="1"/>
  <c r="C723" i="7" s="1"/>
  <c r="C724" i="7" s="1"/>
  <c r="C725" i="7" s="1"/>
  <c r="C726" i="7" s="1"/>
  <c r="C727" i="7" s="1"/>
  <c r="C728" i="7" s="1"/>
  <c r="C729" i="7" s="1"/>
  <c r="C730" i="7" s="1"/>
  <c r="C731" i="7" s="1"/>
  <c r="D710" i="7"/>
  <c r="D711" i="7" s="1"/>
  <c r="D712" i="7" s="1"/>
  <c r="D713" i="7" s="1"/>
  <c r="D714" i="7" s="1"/>
  <c r="D715" i="7" s="1"/>
  <c r="D716" i="7" s="1"/>
  <c r="C706" i="7"/>
  <c r="C707" i="7" s="1"/>
  <c r="C708" i="7" s="1"/>
  <c r="C709" i="7" s="1"/>
  <c r="C710" i="7" s="1"/>
  <c r="C711" i="7" s="1"/>
  <c r="C712" i="7" s="1"/>
  <c r="C713" i="7" s="1"/>
  <c r="C714" i="7" s="1"/>
  <c r="C715" i="7" s="1"/>
  <c r="C716" i="7" s="1"/>
  <c r="C717" i="7" s="1"/>
  <c r="F704" i="7"/>
  <c r="F718" i="7" s="1"/>
  <c r="F732" i="7" s="1"/>
  <c r="F746" i="7" s="1"/>
  <c r="E704" i="7"/>
  <c r="E718" i="7" s="1"/>
  <c r="E732" i="7" s="1"/>
  <c r="E746" i="7" s="1"/>
  <c r="D704" i="7"/>
  <c r="D718" i="7" s="1"/>
  <c r="D732" i="7" s="1"/>
  <c r="D746" i="7" s="1"/>
  <c r="D696" i="7"/>
  <c r="D697" i="7" s="1"/>
  <c r="D698" i="7" s="1"/>
  <c r="D699" i="7" s="1"/>
  <c r="D700" i="7" s="1"/>
  <c r="D701" i="7" s="1"/>
  <c r="D702" i="7" s="1"/>
  <c r="C692" i="7"/>
  <c r="C693" i="7" s="1"/>
  <c r="C694" i="7" s="1"/>
  <c r="C695" i="7" s="1"/>
  <c r="C696" i="7" s="1"/>
  <c r="C697" i="7" s="1"/>
  <c r="C698" i="7" s="1"/>
  <c r="C699" i="7" s="1"/>
  <c r="C700" i="7" s="1"/>
  <c r="C701" i="7" s="1"/>
  <c r="C702" i="7" s="1"/>
  <c r="C703" i="7" s="1"/>
  <c r="B690" i="7"/>
  <c r="B691" i="7" s="1"/>
  <c r="B692" i="7" s="1"/>
  <c r="B693" i="7" s="1"/>
  <c r="B694" i="7" s="1"/>
  <c r="B695" i="7" s="1"/>
  <c r="D682" i="7"/>
  <c r="D683" i="7" s="1"/>
  <c r="D684" i="7" s="1"/>
  <c r="D685" i="7" s="1"/>
  <c r="D686" i="7" s="1"/>
  <c r="D687" i="7" s="1"/>
  <c r="D688" i="7" s="1"/>
  <c r="C678" i="7"/>
  <c r="C679" i="7" s="1"/>
  <c r="C680" i="7" s="1"/>
  <c r="C681" i="7" s="1"/>
  <c r="C682" i="7" s="1"/>
  <c r="C683" i="7" s="1"/>
  <c r="C684" i="7" s="1"/>
  <c r="C685" i="7" s="1"/>
  <c r="C686" i="7" s="1"/>
  <c r="C687" i="7" s="1"/>
  <c r="C688" i="7" s="1"/>
  <c r="C689" i="7" s="1"/>
  <c r="D668" i="7"/>
  <c r="D669" i="7" s="1"/>
  <c r="D670" i="7" s="1"/>
  <c r="D671" i="7" s="1"/>
  <c r="D672" i="7" s="1"/>
  <c r="D673" i="7" s="1"/>
  <c r="D674" i="7" s="1"/>
  <c r="C664" i="7"/>
  <c r="C665" i="7" s="1"/>
  <c r="C666" i="7" s="1"/>
  <c r="C667" i="7" s="1"/>
  <c r="C668" i="7" s="1"/>
  <c r="C669" i="7" s="1"/>
  <c r="C670" i="7" s="1"/>
  <c r="C671" i="7" s="1"/>
  <c r="C672" i="7" s="1"/>
  <c r="C673" i="7" s="1"/>
  <c r="C674" i="7" s="1"/>
  <c r="C675" i="7" s="1"/>
  <c r="F662" i="7"/>
  <c r="F676" i="7" s="1"/>
  <c r="E662" i="7"/>
  <c r="E676" i="7" s="1"/>
  <c r="D662" i="7"/>
  <c r="D676" i="7" s="1"/>
  <c r="D654" i="7"/>
  <c r="D655" i="7" s="1"/>
  <c r="D656" i="7" s="1"/>
  <c r="D657" i="7" s="1"/>
  <c r="D658" i="7" s="1"/>
  <c r="D659" i="7" s="1"/>
  <c r="D660" i="7" s="1"/>
  <c r="C650" i="7"/>
  <c r="C651" i="7" s="1"/>
  <c r="C652" i="7" s="1"/>
  <c r="C653" i="7" s="1"/>
  <c r="C654" i="7" s="1"/>
  <c r="C655" i="7" s="1"/>
  <c r="C656" i="7" s="1"/>
  <c r="C657" i="7" s="1"/>
  <c r="C658" i="7" s="1"/>
  <c r="C659" i="7" s="1"/>
  <c r="C660" i="7" s="1"/>
  <c r="C661" i="7" s="1"/>
  <c r="B648" i="7"/>
  <c r="B649" i="7" s="1"/>
  <c r="B650" i="7" s="1"/>
  <c r="B651" i="7" s="1"/>
  <c r="B652" i="7" s="1"/>
  <c r="B653" i="7" s="1"/>
  <c r="D640" i="7"/>
  <c r="D641" i="7" s="1"/>
  <c r="D642" i="7" s="1"/>
  <c r="D643" i="7" s="1"/>
  <c r="D644" i="7" s="1"/>
  <c r="D645" i="7" s="1"/>
  <c r="D646" i="7" s="1"/>
  <c r="C636" i="7"/>
  <c r="C637" i="7" s="1"/>
  <c r="C638" i="7" s="1"/>
  <c r="C639" i="7" s="1"/>
  <c r="C640" i="7" s="1"/>
  <c r="C641" i="7" s="1"/>
  <c r="C642" i="7" s="1"/>
  <c r="C643" i="7" s="1"/>
  <c r="C644" i="7" s="1"/>
  <c r="C645" i="7" s="1"/>
  <c r="C646" i="7" s="1"/>
  <c r="C647" i="7" s="1"/>
  <c r="F634" i="7"/>
  <c r="E634" i="7"/>
  <c r="D634" i="7"/>
  <c r="D626" i="7"/>
  <c r="D627" i="7" s="1"/>
  <c r="D628" i="7" s="1"/>
  <c r="D629" i="7" s="1"/>
  <c r="D630" i="7" s="1"/>
  <c r="D631" i="7" s="1"/>
  <c r="D632" i="7" s="1"/>
  <c r="C622" i="7"/>
  <c r="C623" i="7" s="1"/>
  <c r="C624" i="7" s="1"/>
  <c r="C625" i="7" s="1"/>
  <c r="C626" i="7" s="1"/>
  <c r="C627" i="7" s="1"/>
  <c r="C628" i="7" s="1"/>
  <c r="C629" i="7" s="1"/>
  <c r="C630" i="7" s="1"/>
  <c r="C631" i="7" s="1"/>
  <c r="C632" i="7" s="1"/>
  <c r="C633" i="7" s="1"/>
  <c r="B620" i="7"/>
  <c r="B621" i="7" s="1"/>
  <c r="B622" i="7" s="1"/>
  <c r="B623" i="7" s="1"/>
  <c r="B624" i="7" s="1"/>
  <c r="B625" i="7" s="1"/>
  <c r="B626" i="7" s="1"/>
  <c r="D612" i="7"/>
  <c r="D613" i="7" s="1"/>
  <c r="D614" i="7" s="1"/>
  <c r="D615" i="7" s="1"/>
  <c r="D616" i="7" s="1"/>
  <c r="D617" i="7" s="1"/>
  <c r="D618" i="7" s="1"/>
  <c r="C608" i="7"/>
  <c r="C609" i="7" s="1"/>
  <c r="C610" i="7" s="1"/>
  <c r="C611" i="7" s="1"/>
  <c r="C612" i="7" s="1"/>
  <c r="C613" i="7" s="1"/>
  <c r="C614" i="7" s="1"/>
  <c r="C615" i="7" s="1"/>
  <c r="C616" i="7" s="1"/>
  <c r="C617" i="7" s="1"/>
  <c r="C618" i="7" s="1"/>
  <c r="C619" i="7" s="1"/>
  <c r="F606" i="7"/>
  <c r="E606" i="7"/>
  <c r="D606" i="7"/>
  <c r="D598" i="7"/>
  <c r="D599" i="7" s="1"/>
  <c r="D600" i="7" s="1"/>
  <c r="D601" i="7" s="1"/>
  <c r="D602" i="7" s="1"/>
  <c r="D603" i="7" s="1"/>
  <c r="D604" i="7" s="1"/>
  <c r="C594" i="7"/>
  <c r="C595" i="7" s="1"/>
  <c r="C596" i="7" s="1"/>
  <c r="C597" i="7" s="1"/>
  <c r="C598" i="7" s="1"/>
  <c r="C599" i="7" s="1"/>
  <c r="C600" i="7" s="1"/>
  <c r="C601" i="7" s="1"/>
  <c r="C602" i="7" s="1"/>
  <c r="C603" i="7" s="1"/>
  <c r="C604" i="7" s="1"/>
  <c r="C605" i="7" s="1"/>
  <c r="B592" i="7"/>
  <c r="B593" i="7" s="1"/>
  <c r="B594" i="7" s="1"/>
  <c r="B595" i="7" s="1"/>
  <c r="B596" i="7" s="1"/>
  <c r="B597" i="7" s="1"/>
  <c r="D584" i="7"/>
  <c r="D585" i="7" s="1"/>
  <c r="D586" i="7" s="1"/>
  <c r="D587" i="7" s="1"/>
  <c r="D588" i="7" s="1"/>
  <c r="D589" i="7" s="1"/>
  <c r="D590" i="7" s="1"/>
  <c r="C580" i="7"/>
  <c r="C581" i="7" s="1"/>
  <c r="C582" i="7" s="1"/>
  <c r="C583" i="7" s="1"/>
  <c r="C584" i="7" s="1"/>
  <c r="C585" i="7" s="1"/>
  <c r="C586" i="7" s="1"/>
  <c r="C587" i="7" s="1"/>
  <c r="C588" i="7" s="1"/>
  <c r="C589" i="7" s="1"/>
  <c r="C590" i="7" s="1"/>
  <c r="C591" i="7" s="1"/>
  <c r="D570" i="7"/>
  <c r="D571" i="7" s="1"/>
  <c r="D572" i="7" s="1"/>
  <c r="D573" i="7" s="1"/>
  <c r="D574" i="7" s="1"/>
  <c r="D575" i="7" s="1"/>
  <c r="D576" i="7" s="1"/>
  <c r="C566" i="7"/>
  <c r="C567" i="7" s="1"/>
  <c r="C568" i="7" s="1"/>
  <c r="C569" i="7" s="1"/>
  <c r="C570" i="7" s="1"/>
  <c r="C571" i="7" s="1"/>
  <c r="C572" i="7" s="1"/>
  <c r="C573" i="7" s="1"/>
  <c r="C574" i="7" s="1"/>
  <c r="C575" i="7" s="1"/>
  <c r="C576" i="7" s="1"/>
  <c r="C577" i="7" s="1"/>
  <c r="D556" i="7"/>
  <c r="D557" i="7" s="1"/>
  <c r="D558" i="7" s="1"/>
  <c r="D559" i="7" s="1"/>
  <c r="D560" i="7" s="1"/>
  <c r="D561" i="7" s="1"/>
  <c r="D562" i="7" s="1"/>
  <c r="C552" i="7"/>
  <c r="C553" i="7" s="1"/>
  <c r="C554" i="7" s="1"/>
  <c r="C555" i="7" s="1"/>
  <c r="C556" i="7" s="1"/>
  <c r="C557" i="7" s="1"/>
  <c r="C558" i="7" s="1"/>
  <c r="C559" i="7" s="1"/>
  <c r="C560" i="7" s="1"/>
  <c r="C561" i="7" s="1"/>
  <c r="C562" i="7" s="1"/>
  <c r="C563" i="7" s="1"/>
  <c r="F550" i="7"/>
  <c r="F564" i="7" s="1"/>
  <c r="F578" i="7" s="1"/>
  <c r="E550" i="7"/>
  <c r="E564" i="7" s="1"/>
  <c r="E578" i="7" s="1"/>
  <c r="D550" i="7"/>
  <c r="D564" i="7" s="1"/>
  <c r="D578" i="7" s="1"/>
  <c r="D542" i="7"/>
  <c r="D543" i="7" s="1"/>
  <c r="D544" i="7" s="1"/>
  <c r="D545" i="7" s="1"/>
  <c r="D546" i="7" s="1"/>
  <c r="D547" i="7" s="1"/>
  <c r="D548" i="7" s="1"/>
  <c r="C538" i="7"/>
  <c r="C539" i="7" s="1"/>
  <c r="C540" i="7" s="1"/>
  <c r="C541" i="7" s="1"/>
  <c r="C542" i="7" s="1"/>
  <c r="C543" i="7" s="1"/>
  <c r="C544" i="7" s="1"/>
  <c r="C545" i="7" s="1"/>
  <c r="C546" i="7" s="1"/>
  <c r="C547" i="7" s="1"/>
  <c r="C548" i="7" s="1"/>
  <c r="C549" i="7" s="1"/>
  <c r="B536" i="7"/>
  <c r="B537" i="7" s="1"/>
  <c r="B538" i="7" s="1"/>
  <c r="B539" i="7" s="1"/>
  <c r="B540" i="7" s="1"/>
  <c r="B541" i="7" s="1"/>
  <c r="D528" i="7"/>
  <c r="D529" i="7" s="1"/>
  <c r="D530" i="7" s="1"/>
  <c r="D531" i="7" s="1"/>
  <c r="D532" i="7" s="1"/>
  <c r="D533" i="7" s="1"/>
  <c r="D534" i="7" s="1"/>
  <c r="C524" i="7"/>
  <c r="C525" i="7" s="1"/>
  <c r="C526" i="7" s="1"/>
  <c r="C527" i="7" s="1"/>
  <c r="C528" i="7" s="1"/>
  <c r="C529" i="7" s="1"/>
  <c r="C530" i="7" s="1"/>
  <c r="C531" i="7" s="1"/>
  <c r="C532" i="7" s="1"/>
  <c r="C533" i="7" s="1"/>
  <c r="C534" i="7" s="1"/>
  <c r="C535" i="7" s="1"/>
  <c r="D514" i="7"/>
  <c r="D515" i="7" s="1"/>
  <c r="D516" i="7" s="1"/>
  <c r="D517" i="7" s="1"/>
  <c r="D518" i="7" s="1"/>
  <c r="D519" i="7" s="1"/>
  <c r="D520" i="7" s="1"/>
  <c r="C510" i="7"/>
  <c r="C511" i="7" s="1"/>
  <c r="C512" i="7" s="1"/>
  <c r="C513" i="7" s="1"/>
  <c r="C514" i="7" s="1"/>
  <c r="C515" i="7" s="1"/>
  <c r="C516" i="7" s="1"/>
  <c r="C517" i="7" s="1"/>
  <c r="C518" i="7" s="1"/>
  <c r="C519" i="7" s="1"/>
  <c r="C520" i="7" s="1"/>
  <c r="C521" i="7" s="1"/>
  <c r="F508" i="7"/>
  <c r="F522" i="7" s="1"/>
  <c r="E508" i="7"/>
  <c r="E522" i="7" s="1"/>
  <c r="D508" i="7"/>
  <c r="D522" i="7" s="1"/>
  <c r="D500" i="7"/>
  <c r="D501" i="7" s="1"/>
  <c r="D502" i="7" s="1"/>
  <c r="D503" i="7" s="1"/>
  <c r="D504" i="7" s="1"/>
  <c r="D505" i="7" s="1"/>
  <c r="D506" i="7" s="1"/>
  <c r="C496" i="7"/>
  <c r="C497" i="7" s="1"/>
  <c r="C498" i="7" s="1"/>
  <c r="C499" i="7" s="1"/>
  <c r="C500" i="7" s="1"/>
  <c r="C501" i="7" s="1"/>
  <c r="C502" i="7" s="1"/>
  <c r="C503" i="7" s="1"/>
  <c r="C504" i="7" s="1"/>
  <c r="C505" i="7" s="1"/>
  <c r="C506" i="7" s="1"/>
  <c r="C507" i="7" s="1"/>
  <c r="B494" i="7"/>
  <c r="B495" i="7" s="1"/>
  <c r="B496" i="7" s="1"/>
  <c r="B497" i="7" s="1"/>
  <c r="B498" i="7" s="1"/>
  <c r="B499" i="7" s="1"/>
  <c r="D486" i="7"/>
  <c r="D487" i="7" s="1"/>
  <c r="D488" i="7" s="1"/>
  <c r="D489" i="7" s="1"/>
  <c r="D490" i="7" s="1"/>
  <c r="D491" i="7" s="1"/>
  <c r="D492" i="7" s="1"/>
  <c r="C482" i="7"/>
  <c r="C483" i="7" s="1"/>
  <c r="C484" i="7" s="1"/>
  <c r="C485" i="7" s="1"/>
  <c r="C486" i="7" s="1"/>
  <c r="C487" i="7" s="1"/>
  <c r="C488" i="7" s="1"/>
  <c r="C489" i="7" s="1"/>
  <c r="C490" i="7" s="1"/>
  <c r="C491" i="7" s="1"/>
  <c r="C492" i="7" s="1"/>
  <c r="C493" i="7" s="1"/>
  <c r="D472" i="7"/>
  <c r="D473" i="7" s="1"/>
  <c r="D474" i="7" s="1"/>
  <c r="D475" i="7" s="1"/>
  <c r="D476" i="7" s="1"/>
  <c r="D477" i="7" s="1"/>
  <c r="D478" i="7" s="1"/>
  <c r="C468" i="7"/>
  <c r="C469" i="7" s="1"/>
  <c r="C470" i="7" s="1"/>
  <c r="C471" i="7" s="1"/>
  <c r="C472" i="7" s="1"/>
  <c r="C473" i="7" s="1"/>
  <c r="C474" i="7" s="1"/>
  <c r="C475" i="7" s="1"/>
  <c r="C476" i="7" s="1"/>
  <c r="C477" i="7" s="1"/>
  <c r="C478" i="7" s="1"/>
  <c r="C479" i="7" s="1"/>
  <c r="F466" i="7"/>
  <c r="F480" i="7" s="1"/>
  <c r="E466" i="7"/>
  <c r="E480" i="7" s="1"/>
  <c r="D466" i="7"/>
  <c r="D480" i="7" s="1"/>
  <c r="D458" i="7"/>
  <c r="D459" i="7" s="1"/>
  <c r="D460" i="7" s="1"/>
  <c r="D461" i="7" s="1"/>
  <c r="D462" i="7" s="1"/>
  <c r="D463" i="7" s="1"/>
  <c r="D464" i="7" s="1"/>
  <c r="C454" i="7"/>
  <c r="C455" i="7" s="1"/>
  <c r="C456" i="7" s="1"/>
  <c r="C457" i="7" s="1"/>
  <c r="C458" i="7" s="1"/>
  <c r="C459" i="7" s="1"/>
  <c r="C460" i="7" s="1"/>
  <c r="C461" i="7" s="1"/>
  <c r="C462" i="7" s="1"/>
  <c r="C463" i="7" s="1"/>
  <c r="C464" i="7" s="1"/>
  <c r="C465" i="7" s="1"/>
  <c r="S452" i="7"/>
  <c r="R452" i="7"/>
  <c r="Q452" i="7"/>
  <c r="O452" i="7"/>
  <c r="B452" i="7"/>
  <c r="B453" i="7" s="1"/>
  <c r="B454" i="7" s="1"/>
  <c r="B455" i="7" s="1"/>
  <c r="B456" i="7" s="1"/>
  <c r="B457" i="7" s="1"/>
  <c r="S451" i="7"/>
  <c r="R451" i="7"/>
  <c r="Q451" i="7"/>
  <c r="P451" i="7"/>
  <c r="N451" i="7"/>
  <c r="O451" i="7" s="1"/>
  <c r="M451" i="7"/>
  <c r="D444" i="7"/>
  <c r="D445" i="7" s="1"/>
  <c r="D446" i="7" s="1"/>
  <c r="D447" i="7" s="1"/>
  <c r="D448" i="7" s="1"/>
  <c r="D449" i="7" s="1"/>
  <c r="D450" i="7" s="1"/>
  <c r="S442" i="7"/>
  <c r="R442" i="7"/>
  <c r="Q442" i="7"/>
  <c r="P442" i="7"/>
  <c r="N442" i="7"/>
  <c r="O442" i="7" s="1"/>
  <c r="M442" i="7"/>
  <c r="S441" i="7"/>
  <c r="R441" i="7"/>
  <c r="Q441" i="7"/>
  <c r="P441" i="7"/>
  <c r="N441" i="7"/>
  <c r="O441" i="7" s="1"/>
  <c r="M441" i="7"/>
  <c r="S440" i="7"/>
  <c r="R440" i="7"/>
  <c r="Q440" i="7"/>
  <c r="P440" i="7"/>
  <c r="N440" i="7"/>
  <c r="O440" i="7" s="1"/>
  <c r="M440" i="7"/>
  <c r="C440" i="7"/>
  <c r="C441" i="7" s="1"/>
  <c r="C442" i="7" s="1"/>
  <c r="C443" i="7" s="1"/>
  <c r="C444" i="7" s="1"/>
  <c r="C445" i="7" s="1"/>
  <c r="C446" i="7" s="1"/>
  <c r="C447" i="7" s="1"/>
  <c r="C448" i="7" s="1"/>
  <c r="C449" i="7" s="1"/>
  <c r="C450" i="7" s="1"/>
  <c r="C451" i="7" s="1"/>
  <c r="S439" i="7"/>
  <c r="R439" i="7"/>
  <c r="Q439" i="7"/>
  <c r="P439" i="7"/>
  <c r="N439" i="7"/>
  <c r="O439" i="7" s="1"/>
  <c r="M439" i="7"/>
  <c r="S438" i="7"/>
  <c r="R438" i="7"/>
  <c r="Q438" i="7"/>
  <c r="P438" i="7"/>
  <c r="N438" i="7"/>
  <c r="O438" i="7" s="1"/>
  <c r="M438" i="7"/>
  <c r="F438" i="7"/>
  <c r="E438" i="7"/>
  <c r="D438" i="7"/>
  <c r="S437" i="7"/>
  <c r="R437" i="7"/>
  <c r="Q437" i="7"/>
  <c r="P437" i="7"/>
  <c r="N437" i="7"/>
  <c r="O437" i="7" s="1"/>
  <c r="M437" i="7"/>
  <c r="D430" i="7"/>
  <c r="D431" i="7" s="1"/>
  <c r="D432" i="7" s="1"/>
  <c r="D433" i="7" s="1"/>
  <c r="D434" i="7" s="1"/>
  <c r="D435" i="7" s="1"/>
  <c r="D436" i="7" s="1"/>
  <c r="S428" i="7"/>
  <c r="R428" i="7"/>
  <c r="Q428" i="7"/>
  <c r="P428" i="7"/>
  <c r="N428" i="7"/>
  <c r="O428" i="7" s="1"/>
  <c r="M428" i="7"/>
  <c r="S427" i="7"/>
  <c r="R427" i="7"/>
  <c r="Q427" i="7"/>
  <c r="P427" i="7"/>
  <c r="N427" i="7"/>
  <c r="O427" i="7" s="1"/>
  <c r="M427" i="7"/>
  <c r="S426" i="7"/>
  <c r="R426" i="7"/>
  <c r="Q426" i="7"/>
  <c r="P426" i="7"/>
  <c r="N426" i="7"/>
  <c r="O426" i="7" s="1"/>
  <c r="M426" i="7"/>
  <c r="C426" i="7"/>
  <c r="C427" i="7" s="1"/>
  <c r="C428" i="7" s="1"/>
  <c r="C429" i="7" s="1"/>
  <c r="C430" i="7" s="1"/>
  <c r="C431" i="7" s="1"/>
  <c r="C432" i="7" s="1"/>
  <c r="C433" i="7" s="1"/>
  <c r="C434" i="7" s="1"/>
  <c r="C435" i="7" s="1"/>
  <c r="C436" i="7" s="1"/>
  <c r="C437" i="7" s="1"/>
  <c r="S425" i="7"/>
  <c r="R425" i="7"/>
  <c r="Q425" i="7"/>
  <c r="P425" i="7"/>
  <c r="N425" i="7"/>
  <c r="O425" i="7" s="1"/>
  <c r="M425" i="7"/>
  <c r="S424" i="7"/>
  <c r="R424" i="7"/>
  <c r="Q424" i="7"/>
  <c r="P424" i="7"/>
  <c r="N424" i="7"/>
  <c r="O424" i="7" s="1"/>
  <c r="B424" i="7"/>
  <c r="B425" i="7" s="1"/>
  <c r="B426" i="7" s="1"/>
  <c r="B427" i="7" s="1"/>
  <c r="B428" i="7" s="1"/>
  <c r="B429" i="7" s="1"/>
  <c r="S423" i="7"/>
  <c r="R423" i="7"/>
  <c r="Q423" i="7"/>
  <c r="P423" i="7"/>
  <c r="N423" i="7"/>
  <c r="O423" i="7" s="1"/>
  <c r="M423" i="7"/>
  <c r="D416" i="7"/>
  <c r="D417" i="7" s="1"/>
  <c r="D418" i="7" s="1"/>
  <c r="D419" i="7" s="1"/>
  <c r="D420" i="7" s="1"/>
  <c r="D421" i="7" s="1"/>
  <c r="D422" i="7" s="1"/>
  <c r="S414" i="7"/>
  <c r="R414" i="7"/>
  <c r="Q414" i="7"/>
  <c r="P414" i="7"/>
  <c r="O414" i="7"/>
  <c r="S413" i="7"/>
  <c r="R413" i="7"/>
  <c r="Q413" i="7"/>
  <c r="P413" i="7"/>
  <c r="O413" i="7"/>
  <c r="S412" i="7"/>
  <c r="R412" i="7"/>
  <c r="Q412" i="7"/>
  <c r="P412" i="7"/>
  <c r="O412" i="7"/>
  <c r="C412" i="7"/>
  <c r="C413" i="7" s="1"/>
  <c r="C414" i="7" s="1"/>
  <c r="C415" i="7" s="1"/>
  <c r="C416" i="7" s="1"/>
  <c r="C417" i="7" s="1"/>
  <c r="C418" i="7" s="1"/>
  <c r="C419" i="7" s="1"/>
  <c r="C420" i="7" s="1"/>
  <c r="C421" i="7" s="1"/>
  <c r="C422" i="7" s="1"/>
  <c r="C423" i="7" s="1"/>
  <c r="S409" i="7"/>
  <c r="R409" i="7"/>
  <c r="Q409" i="7"/>
  <c r="P409" i="7"/>
  <c r="N409" i="7"/>
  <c r="O409" i="7" s="1"/>
  <c r="M409" i="7"/>
  <c r="D402" i="7"/>
  <c r="D403" i="7" s="1"/>
  <c r="D404" i="7" s="1"/>
  <c r="D405" i="7" s="1"/>
  <c r="D406" i="7" s="1"/>
  <c r="D407" i="7" s="1"/>
  <c r="D408" i="7" s="1"/>
  <c r="S400" i="7"/>
  <c r="R400" i="7"/>
  <c r="Q400" i="7"/>
  <c r="P400" i="7"/>
  <c r="N400" i="7"/>
  <c r="O400" i="7" s="1"/>
  <c r="M400" i="7"/>
  <c r="S399" i="7"/>
  <c r="R399" i="7"/>
  <c r="Q399" i="7"/>
  <c r="P399" i="7"/>
  <c r="O399" i="7"/>
  <c r="S398" i="7"/>
  <c r="R398" i="7"/>
  <c r="Q398" i="7"/>
  <c r="P398" i="7"/>
  <c r="O398" i="7"/>
  <c r="C398" i="7"/>
  <c r="C399" i="7" s="1"/>
  <c r="C400" i="7" s="1"/>
  <c r="C401" i="7" s="1"/>
  <c r="C402" i="7" s="1"/>
  <c r="C403" i="7" s="1"/>
  <c r="C404" i="7" s="1"/>
  <c r="C405" i="7" s="1"/>
  <c r="C406" i="7" s="1"/>
  <c r="C407" i="7" s="1"/>
  <c r="C408" i="7" s="1"/>
  <c r="C409" i="7" s="1"/>
  <c r="A933" i="7" l="1"/>
  <c r="B934" i="7"/>
  <c r="A863" i="7"/>
  <c r="B864" i="7"/>
  <c r="A807" i="7"/>
  <c r="B808" i="7"/>
  <c r="A765" i="7"/>
  <c r="B766" i="7"/>
  <c r="A695" i="7"/>
  <c r="B696" i="7"/>
  <c r="A653" i="7"/>
  <c r="B654" i="7"/>
  <c r="A626" i="7"/>
  <c r="B627" i="7"/>
  <c r="A625" i="7"/>
  <c r="A597" i="7"/>
  <c r="B598" i="7"/>
  <c r="B542" i="7"/>
  <c r="A541" i="7"/>
  <c r="A499" i="7"/>
  <c r="B500" i="7"/>
  <c r="B458" i="7"/>
  <c r="A457" i="7"/>
  <c r="A429" i="7"/>
  <c r="B430" i="7"/>
  <c r="S395" i="7"/>
  <c r="R395" i="7"/>
  <c r="Q395" i="7"/>
  <c r="P395" i="7"/>
  <c r="N395" i="7"/>
  <c r="O395" i="7" s="1"/>
  <c r="M395" i="7"/>
  <c r="D388" i="7"/>
  <c r="D389" i="7" s="1"/>
  <c r="D390" i="7" s="1"/>
  <c r="D391" i="7" s="1"/>
  <c r="D392" i="7" s="1"/>
  <c r="D393" i="7" s="1"/>
  <c r="D394" i="7" s="1"/>
  <c r="S386" i="7"/>
  <c r="R386" i="7"/>
  <c r="Q386" i="7"/>
  <c r="P386" i="7"/>
  <c r="N386" i="7"/>
  <c r="O386" i="7" s="1"/>
  <c r="M386" i="7"/>
  <c r="S385" i="7"/>
  <c r="R385" i="7"/>
  <c r="Q385" i="7"/>
  <c r="P385" i="7"/>
  <c r="N385" i="7"/>
  <c r="O385" i="7" s="1"/>
  <c r="M385" i="7"/>
  <c r="S384" i="7"/>
  <c r="R384" i="7"/>
  <c r="Q384" i="7"/>
  <c r="P384" i="7"/>
  <c r="N384" i="7"/>
  <c r="O384" i="7" s="1"/>
  <c r="M384" i="7"/>
  <c r="C384" i="7"/>
  <c r="C385" i="7" s="1"/>
  <c r="C386" i="7" s="1"/>
  <c r="C387" i="7" s="1"/>
  <c r="C388" i="7" s="1"/>
  <c r="C389" i="7" s="1"/>
  <c r="C390" i="7" s="1"/>
  <c r="C391" i="7" s="1"/>
  <c r="C392" i="7" s="1"/>
  <c r="C393" i="7" s="1"/>
  <c r="C394" i="7" s="1"/>
  <c r="C395" i="7" s="1"/>
  <c r="S383" i="7"/>
  <c r="R383" i="7"/>
  <c r="Q383" i="7"/>
  <c r="P383" i="7"/>
  <c r="N383" i="7"/>
  <c r="O383" i="7" s="1"/>
  <c r="M383" i="7"/>
  <c r="S382" i="7"/>
  <c r="R382" i="7"/>
  <c r="Q382" i="7"/>
  <c r="P382" i="7"/>
  <c r="N382" i="7"/>
  <c r="O382" i="7" s="1"/>
  <c r="M382" i="7"/>
  <c r="F382" i="7"/>
  <c r="F410" i="7" s="1"/>
  <c r="E382" i="7"/>
  <c r="E410" i="7" s="1"/>
  <c r="D382" i="7"/>
  <c r="D410" i="7" s="1"/>
  <c r="S381" i="7"/>
  <c r="R381" i="7"/>
  <c r="Q381" i="7"/>
  <c r="P381" i="7"/>
  <c r="N381" i="7"/>
  <c r="O381" i="7" s="1"/>
  <c r="M381" i="7"/>
  <c r="D374" i="7"/>
  <c r="D375" i="7" s="1"/>
  <c r="D376" i="7" s="1"/>
  <c r="D377" i="7" s="1"/>
  <c r="D378" i="7" s="1"/>
  <c r="D379" i="7" s="1"/>
  <c r="D380" i="7" s="1"/>
  <c r="S372" i="7"/>
  <c r="R372" i="7"/>
  <c r="Q372" i="7"/>
  <c r="P372" i="7"/>
  <c r="N372" i="7"/>
  <c r="O372" i="7" s="1"/>
  <c r="M372" i="7"/>
  <c r="S371" i="7"/>
  <c r="R371" i="7"/>
  <c r="Q371" i="7"/>
  <c r="P371" i="7"/>
  <c r="N371" i="7"/>
  <c r="O371" i="7" s="1"/>
  <c r="M371" i="7"/>
  <c r="S370" i="7"/>
  <c r="R370" i="7"/>
  <c r="Q370" i="7"/>
  <c r="P370" i="7"/>
  <c r="N370" i="7"/>
  <c r="O370" i="7" s="1"/>
  <c r="M370" i="7"/>
  <c r="C370" i="7"/>
  <c r="C371" i="7" s="1"/>
  <c r="C372" i="7" s="1"/>
  <c r="C373" i="7" s="1"/>
  <c r="C374" i="7" s="1"/>
  <c r="C375" i="7" s="1"/>
  <c r="C376" i="7" s="1"/>
  <c r="C377" i="7" s="1"/>
  <c r="C378" i="7" s="1"/>
  <c r="C379" i="7" s="1"/>
  <c r="C380" i="7" s="1"/>
  <c r="C381" i="7" s="1"/>
  <c r="S369" i="7"/>
  <c r="R369" i="7"/>
  <c r="Q369" i="7"/>
  <c r="P369" i="7"/>
  <c r="N369" i="7"/>
  <c r="O369" i="7" s="1"/>
  <c r="M369" i="7"/>
  <c r="S368" i="7"/>
  <c r="R368" i="7"/>
  <c r="Q368" i="7"/>
  <c r="P368" i="7"/>
  <c r="N368" i="7"/>
  <c r="O368" i="7" s="1"/>
  <c r="M368" i="7"/>
  <c r="F368" i="7"/>
  <c r="F396" i="7" s="1"/>
  <c r="E368" i="7"/>
  <c r="E396" i="7" s="1"/>
  <c r="D368" i="7"/>
  <c r="D396" i="7" s="1"/>
  <c r="S367" i="7"/>
  <c r="R367" i="7"/>
  <c r="Q367" i="7"/>
  <c r="P367" i="7"/>
  <c r="N367" i="7"/>
  <c r="O367" i="7" s="1"/>
  <c r="M367" i="7"/>
  <c r="D360" i="7"/>
  <c r="D361" i="7" s="1"/>
  <c r="D362" i="7" s="1"/>
  <c r="D363" i="7" s="1"/>
  <c r="D364" i="7" s="1"/>
  <c r="D365" i="7" s="1"/>
  <c r="D366" i="7" s="1"/>
  <c r="S358" i="7"/>
  <c r="R358" i="7"/>
  <c r="Q358" i="7"/>
  <c r="P358" i="7"/>
  <c r="N358" i="7"/>
  <c r="O358" i="7" s="1"/>
  <c r="M358" i="7"/>
  <c r="S357" i="7"/>
  <c r="R357" i="7"/>
  <c r="Q357" i="7"/>
  <c r="P357" i="7"/>
  <c r="N357" i="7"/>
  <c r="O357" i="7" s="1"/>
  <c r="M357" i="7"/>
  <c r="S356" i="7"/>
  <c r="R356" i="7"/>
  <c r="Q356" i="7"/>
  <c r="P356" i="7"/>
  <c r="N356" i="7"/>
  <c r="O356" i="7" s="1"/>
  <c r="M356" i="7"/>
  <c r="C356" i="7"/>
  <c r="C357" i="7" s="1"/>
  <c r="C358" i="7" s="1"/>
  <c r="C359" i="7" s="1"/>
  <c r="C360" i="7" s="1"/>
  <c r="C361" i="7" s="1"/>
  <c r="C362" i="7" s="1"/>
  <c r="C363" i="7" s="1"/>
  <c r="C364" i="7" s="1"/>
  <c r="C365" i="7" s="1"/>
  <c r="C366" i="7" s="1"/>
  <c r="C367" i="7" s="1"/>
  <c r="S355" i="7"/>
  <c r="R355" i="7"/>
  <c r="Q355" i="7"/>
  <c r="P355" i="7"/>
  <c r="N355" i="7"/>
  <c r="O355" i="7" s="1"/>
  <c r="M355" i="7"/>
  <c r="S354" i="7"/>
  <c r="R354" i="7"/>
  <c r="Q354" i="7"/>
  <c r="P354" i="7"/>
  <c r="N354" i="7"/>
  <c r="O354" i="7" s="1"/>
  <c r="M354" i="7"/>
  <c r="B354" i="7"/>
  <c r="B355" i="7" s="1"/>
  <c r="B356" i="7" s="1"/>
  <c r="B357" i="7" s="1"/>
  <c r="B358" i="7" s="1"/>
  <c r="B359" i="7" s="1"/>
  <c r="M5" i="7"/>
  <c r="N5" i="7"/>
  <c r="O5" i="7" s="1"/>
  <c r="P5" i="7"/>
  <c r="Q5" i="7"/>
  <c r="R5" i="7"/>
  <c r="S5" i="7"/>
  <c r="M7" i="7"/>
  <c r="N7" i="7"/>
  <c r="O7" i="7" s="1"/>
  <c r="P7" i="7"/>
  <c r="Q7" i="7"/>
  <c r="R7" i="7"/>
  <c r="S7" i="7"/>
  <c r="M19" i="7"/>
  <c r="N19" i="7"/>
  <c r="O19" i="7" s="1"/>
  <c r="P19" i="7"/>
  <c r="Q19" i="7"/>
  <c r="R19" i="7"/>
  <c r="S19" i="7"/>
  <c r="M21" i="7"/>
  <c r="N21" i="7"/>
  <c r="O21" i="7" s="1"/>
  <c r="P21" i="7"/>
  <c r="Q21" i="7"/>
  <c r="R21" i="7"/>
  <c r="S21" i="7"/>
  <c r="N499" i="7" l="1"/>
  <c r="S499" i="7"/>
  <c r="P499" i="7"/>
  <c r="M499" i="7"/>
  <c r="M597" i="7"/>
  <c r="N597" i="7"/>
  <c r="S597" i="7"/>
  <c r="P597" i="7"/>
  <c r="S457" i="7"/>
  <c r="P457" i="7"/>
  <c r="N457" i="7"/>
  <c r="M457" i="7"/>
  <c r="S541" i="7"/>
  <c r="M541" i="7"/>
  <c r="N541" i="7"/>
  <c r="P541" i="7"/>
  <c r="P625" i="7"/>
  <c r="N625" i="7"/>
  <c r="S625" i="7"/>
  <c r="M625" i="7"/>
  <c r="S653" i="7"/>
  <c r="M653" i="7"/>
  <c r="N653" i="7"/>
  <c r="P653" i="7"/>
  <c r="N765" i="7"/>
  <c r="P765" i="7"/>
  <c r="M765" i="7"/>
  <c r="S765" i="7"/>
  <c r="N863" i="7"/>
  <c r="S863" i="7"/>
  <c r="M863" i="7"/>
  <c r="P863" i="7"/>
  <c r="M626" i="7"/>
  <c r="N626" i="7"/>
  <c r="S626" i="7"/>
  <c r="P626" i="7"/>
  <c r="P695" i="7"/>
  <c r="N695" i="7"/>
  <c r="M695" i="7"/>
  <c r="S695" i="7"/>
  <c r="N807" i="7"/>
  <c r="S807" i="7"/>
  <c r="P807" i="7"/>
  <c r="M807" i="7"/>
  <c r="N933" i="7"/>
  <c r="S933" i="7"/>
  <c r="M933" i="7"/>
  <c r="P933" i="7"/>
  <c r="B935" i="7"/>
  <c r="A934" i="7"/>
  <c r="B865" i="7"/>
  <c r="A864" i="7"/>
  <c r="B809" i="7"/>
  <c r="A808" i="7"/>
  <c r="A766" i="7"/>
  <c r="B767" i="7"/>
  <c r="B697" i="7"/>
  <c r="A696" i="7"/>
  <c r="A654" i="7"/>
  <c r="B655" i="7"/>
  <c r="A627" i="7"/>
  <c r="B628" i="7"/>
  <c r="A598" i="7"/>
  <c r="B599" i="7"/>
  <c r="B543" i="7"/>
  <c r="A542" i="7"/>
  <c r="A500" i="7"/>
  <c r="B501" i="7"/>
  <c r="A458" i="7"/>
  <c r="B459" i="7"/>
  <c r="A430" i="7"/>
  <c r="B431" i="7"/>
  <c r="P429" i="7"/>
  <c r="S429" i="7"/>
  <c r="N429" i="7"/>
  <c r="M429" i="7"/>
  <c r="A359" i="7"/>
  <c r="B360" i="7"/>
  <c r="S353" i="7"/>
  <c r="R353" i="7"/>
  <c r="Q353" i="7"/>
  <c r="P353" i="7"/>
  <c r="N353" i="7"/>
  <c r="O353" i="7" s="1"/>
  <c r="M353" i="7"/>
  <c r="D346" i="7"/>
  <c r="D347" i="7" s="1"/>
  <c r="D348" i="7" s="1"/>
  <c r="D349" i="7" s="1"/>
  <c r="D350" i="7" s="1"/>
  <c r="D351" i="7" s="1"/>
  <c r="D352" i="7" s="1"/>
  <c r="S344" i="7"/>
  <c r="R344" i="7"/>
  <c r="Q344" i="7"/>
  <c r="P344" i="7"/>
  <c r="N344" i="7"/>
  <c r="O344" i="7" s="1"/>
  <c r="M344" i="7"/>
  <c r="S343" i="7"/>
  <c r="R343" i="7"/>
  <c r="Q343" i="7"/>
  <c r="P343" i="7"/>
  <c r="N343" i="7"/>
  <c r="O343" i="7" s="1"/>
  <c r="M343" i="7"/>
  <c r="S342" i="7"/>
  <c r="R342" i="7"/>
  <c r="Q342" i="7"/>
  <c r="P342" i="7"/>
  <c r="N342" i="7"/>
  <c r="O342" i="7" s="1"/>
  <c r="M342" i="7"/>
  <c r="C342" i="7"/>
  <c r="C343" i="7" s="1"/>
  <c r="C344" i="7" s="1"/>
  <c r="C345" i="7" s="1"/>
  <c r="C346" i="7" s="1"/>
  <c r="C347" i="7" s="1"/>
  <c r="C348" i="7" s="1"/>
  <c r="C349" i="7" s="1"/>
  <c r="C350" i="7" s="1"/>
  <c r="C351" i="7" s="1"/>
  <c r="C352" i="7" s="1"/>
  <c r="C353" i="7" s="1"/>
  <c r="S341" i="7"/>
  <c r="R341" i="7"/>
  <c r="Q341" i="7"/>
  <c r="P341" i="7"/>
  <c r="N341" i="7"/>
  <c r="O341" i="7" s="1"/>
  <c r="M341" i="7"/>
  <c r="S340" i="7"/>
  <c r="R340" i="7"/>
  <c r="Q340" i="7"/>
  <c r="P340" i="7"/>
  <c r="N340" i="7"/>
  <c r="O340" i="7" s="1"/>
  <c r="M340" i="7"/>
  <c r="F340" i="7"/>
  <c r="E340" i="7"/>
  <c r="D340" i="7"/>
  <c r="S339" i="7"/>
  <c r="R339" i="7"/>
  <c r="Q339" i="7"/>
  <c r="P339" i="7"/>
  <c r="N339" i="7"/>
  <c r="O339" i="7" s="1"/>
  <c r="M339" i="7"/>
  <c r="D332" i="7"/>
  <c r="D333" i="7" s="1"/>
  <c r="D334" i="7" s="1"/>
  <c r="D335" i="7" s="1"/>
  <c r="D336" i="7" s="1"/>
  <c r="D337" i="7" s="1"/>
  <c r="D338" i="7" s="1"/>
  <c r="S330" i="7"/>
  <c r="R330" i="7"/>
  <c r="Q330" i="7"/>
  <c r="P330" i="7"/>
  <c r="N330" i="7"/>
  <c r="O330" i="7" s="1"/>
  <c r="M330" i="7"/>
  <c r="S329" i="7"/>
  <c r="R329" i="7"/>
  <c r="Q329" i="7"/>
  <c r="P329" i="7"/>
  <c r="N329" i="7"/>
  <c r="O329" i="7" s="1"/>
  <c r="M329" i="7"/>
  <c r="S328" i="7"/>
  <c r="R328" i="7"/>
  <c r="Q328" i="7"/>
  <c r="P328" i="7"/>
  <c r="N328" i="7"/>
  <c r="O328" i="7" s="1"/>
  <c r="M328" i="7"/>
  <c r="C328" i="7"/>
  <c r="C329" i="7" s="1"/>
  <c r="C330" i="7" s="1"/>
  <c r="C331" i="7" s="1"/>
  <c r="C332" i="7" s="1"/>
  <c r="C333" i="7" s="1"/>
  <c r="C334" i="7" s="1"/>
  <c r="C335" i="7" s="1"/>
  <c r="C336" i="7" s="1"/>
  <c r="C337" i="7" s="1"/>
  <c r="C338" i="7" s="1"/>
  <c r="C339" i="7" s="1"/>
  <c r="S327" i="7"/>
  <c r="R327" i="7"/>
  <c r="Q327" i="7"/>
  <c r="P327" i="7"/>
  <c r="N327" i="7"/>
  <c r="O327" i="7" s="1"/>
  <c r="M327" i="7"/>
  <c r="S326" i="7"/>
  <c r="R326" i="7"/>
  <c r="Q326" i="7"/>
  <c r="P326" i="7"/>
  <c r="N326" i="7"/>
  <c r="O326" i="7" s="1"/>
  <c r="M326" i="7"/>
  <c r="F326" i="7"/>
  <c r="E326" i="7"/>
  <c r="D326" i="7"/>
  <c r="S325" i="7"/>
  <c r="R325" i="7"/>
  <c r="Q325" i="7"/>
  <c r="P325" i="7"/>
  <c r="N325" i="7"/>
  <c r="O325" i="7" s="1"/>
  <c r="M325" i="7"/>
  <c r="D318" i="7"/>
  <c r="D319" i="7" s="1"/>
  <c r="D320" i="7" s="1"/>
  <c r="D321" i="7" s="1"/>
  <c r="D322" i="7" s="1"/>
  <c r="D323" i="7" s="1"/>
  <c r="D324" i="7" s="1"/>
  <c r="S316" i="7"/>
  <c r="R316" i="7"/>
  <c r="Q316" i="7"/>
  <c r="P316" i="7"/>
  <c r="N316" i="7"/>
  <c r="O316" i="7" s="1"/>
  <c r="M316" i="7"/>
  <c r="S315" i="7"/>
  <c r="R315" i="7"/>
  <c r="Q315" i="7"/>
  <c r="P315" i="7"/>
  <c r="N315" i="7"/>
  <c r="O315" i="7" s="1"/>
  <c r="M315" i="7"/>
  <c r="S314" i="7"/>
  <c r="R314" i="7"/>
  <c r="Q314" i="7"/>
  <c r="P314" i="7"/>
  <c r="N314" i="7"/>
  <c r="O314" i="7" s="1"/>
  <c r="M314" i="7"/>
  <c r="C314" i="7"/>
  <c r="C315" i="7" s="1"/>
  <c r="C316" i="7" s="1"/>
  <c r="C317" i="7" s="1"/>
  <c r="C318" i="7" s="1"/>
  <c r="C319" i="7" s="1"/>
  <c r="C320" i="7" s="1"/>
  <c r="C321" i="7" s="1"/>
  <c r="C322" i="7" s="1"/>
  <c r="C323" i="7" s="1"/>
  <c r="C324" i="7" s="1"/>
  <c r="C325" i="7" s="1"/>
  <c r="S313" i="7"/>
  <c r="R313" i="7"/>
  <c r="Q313" i="7"/>
  <c r="P313" i="7"/>
  <c r="N313" i="7"/>
  <c r="O313" i="7" s="1"/>
  <c r="M313" i="7"/>
  <c r="S312" i="7"/>
  <c r="R312" i="7"/>
  <c r="Q312" i="7"/>
  <c r="P312" i="7"/>
  <c r="N312" i="7"/>
  <c r="O312" i="7" s="1"/>
  <c r="M312" i="7"/>
  <c r="B312" i="7"/>
  <c r="B313" i="7" s="1"/>
  <c r="B314" i="7" s="1"/>
  <c r="B315" i="7" s="1"/>
  <c r="B316" i="7" s="1"/>
  <c r="B317" i="7" s="1"/>
  <c r="S311" i="7"/>
  <c r="R311" i="7"/>
  <c r="Q311" i="7"/>
  <c r="P311" i="7"/>
  <c r="N311" i="7"/>
  <c r="O311" i="7" s="1"/>
  <c r="M311" i="7"/>
  <c r="D304" i="7"/>
  <c r="D305" i="7" s="1"/>
  <c r="D306" i="7" s="1"/>
  <c r="D307" i="7" s="1"/>
  <c r="D308" i="7" s="1"/>
  <c r="D309" i="7" s="1"/>
  <c r="D310" i="7" s="1"/>
  <c r="S302" i="7"/>
  <c r="R302" i="7"/>
  <c r="Q302" i="7"/>
  <c r="P302" i="7"/>
  <c r="N302" i="7"/>
  <c r="O302" i="7" s="1"/>
  <c r="M302" i="7"/>
  <c r="S301" i="7"/>
  <c r="R301" i="7"/>
  <c r="Q301" i="7"/>
  <c r="P301" i="7"/>
  <c r="N301" i="7"/>
  <c r="O301" i="7" s="1"/>
  <c r="M301" i="7"/>
  <c r="S300" i="7"/>
  <c r="R300" i="7"/>
  <c r="Q300" i="7"/>
  <c r="P300" i="7"/>
  <c r="N300" i="7"/>
  <c r="O300" i="7" s="1"/>
  <c r="M300" i="7"/>
  <c r="C300" i="7"/>
  <c r="C301" i="7" s="1"/>
  <c r="C302" i="7" s="1"/>
  <c r="C303" i="7" s="1"/>
  <c r="C304" i="7" s="1"/>
  <c r="C305" i="7" s="1"/>
  <c r="C306" i="7" s="1"/>
  <c r="C307" i="7" s="1"/>
  <c r="C308" i="7" s="1"/>
  <c r="C309" i="7" s="1"/>
  <c r="C310" i="7" s="1"/>
  <c r="C311" i="7" s="1"/>
  <c r="S299" i="7"/>
  <c r="R299" i="7"/>
  <c r="Q299" i="7"/>
  <c r="P299" i="7"/>
  <c r="N299" i="7"/>
  <c r="O299" i="7" s="1"/>
  <c r="M299" i="7"/>
  <c r="S298" i="7"/>
  <c r="R298" i="7"/>
  <c r="Q298" i="7"/>
  <c r="P298" i="7"/>
  <c r="N298" i="7"/>
  <c r="O298" i="7" s="1"/>
  <c r="M298" i="7"/>
  <c r="F298" i="7"/>
  <c r="E298" i="7"/>
  <c r="D298" i="7"/>
  <c r="S297" i="7"/>
  <c r="R297" i="7"/>
  <c r="Q297" i="7"/>
  <c r="P297" i="7"/>
  <c r="N297" i="7"/>
  <c r="O297" i="7" s="1"/>
  <c r="M297" i="7"/>
  <c r="D290" i="7"/>
  <c r="D291" i="7" s="1"/>
  <c r="D292" i="7" s="1"/>
  <c r="D293" i="7" s="1"/>
  <c r="D294" i="7" s="1"/>
  <c r="D295" i="7" s="1"/>
  <c r="D296" i="7" s="1"/>
  <c r="S288" i="7"/>
  <c r="R288" i="7"/>
  <c r="Q288" i="7"/>
  <c r="P288" i="7"/>
  <c r="N288" i="7"/>
  <c r="O288" i="7" s="1"/>
  <c r="M288" i="7"/>
  <c r="S287" i="7"/>
  <c r="R287" i="7"/>
  <c r="Q287" i="7"/>
  <c r="P287" i="7"/>
  <c r="N287" i="7"/>
  <c r="O287" i="7" s="1"/>
  <c r="M287" i="7"/>
  <c r="S286" i="7"/>
  <c r="R286" i="7"/>
  <c r="Q286" i="7"/>
  <c r="P286" i="7"/>
  <c r="N286" i="7"/>
  <c r="O286" i="7" s="1"/>
  <c r="M286" i="7"/>
  <c r="C286" i="7"/>
  <c r="C287" i="7" s="1"/>
  <c r="C288" i="7" s="1"/>
  <c r="C289" i="7" s="1"/>
  <c r="C290" i="7" s="1"/>
  <c r="C291" i="7" s="1"/>
  <c r="C292" i="7" s="1"/>
  <c r="C293" i="7" s="1"/>
  <c r="C294" i="7" s="1"/>
  <c r="C295" i="7" s="1"/>
  <c r="C296" i="7" s="1"/>
  <c r="C297" i="7" s="1"/>
  <c r="S285" i="7"/>
  <c r="R285" i="7"/>
  <c r="Q285" i="7"/>
  <c r="P285" i="7"/>
  <c r="N285" i="7"/>
  <c r="O285" i="7" s="1"/>
  <c r="M285" i="7"/>
  <c r="S284" i="7"/>
  <c r="R284" i="7"/>
  <c r="Q284" i="7"/>
  <c r="P284" i="7"/>
  <c r="N284" i="7"/>
  <c r="O284" i="7" s="1"/>
  <c r="M284" i="7"/>
  <c r="F284" i="7"/>
  <c r="E284" i="7"/>
  <c r="D284" i="7"/>
  <c r="S283" i="7"/>
  <c r="R283" i="7"/>
  <c r="Q283" i="7"/>
  <c r="P283" i="7"/>
  <c r="N283" i="7"/>
  <c r="O283" i="7" s="1"/>
  <c r="M283" i="7"/>
  <c r="D276" i="7"/>
  <c r="D277" i="7" s="1"/>
  <c r="D278" i="7" s="1"/>
  <c r="D279" i="7" s="1"/>
  <c r="D280" i="7" s="1"/>
  <c r="D281" i="7" s="1"/>
  <c r="D282" i="7" s="1"/>
  <c r="S274" i="7"/>
  <c r="R274" i="7"/>
  <c r="Q274" i="7"/>
  <c r="P274" i="7"/>
  <c r="N274" i="7"/>
  <c r="O274" i="7" s="1"/>
  <c r="M274" i="7"/>
  <c r="S273" i="7"/>
  <c r="R273" i="7"/>
  <c r="Q273" i="7"/>
  <c r="P273" i="7"/>
  <c r="N273" i="7"/>
  <c r="O273" i="7" s="1"/>
  <c r="M273" i="7"/>
  <c r="S272" i="7"/>
  <c r="R272" i="7"/>
  <c r="Q272" i="7"/>
  <c r="P272" i="7"/>
  <c r="N272" i="7"/>
  <c r="O272" i="7" s="1"/>
  <c r="M272" i="7"/>
  <c r="C272" i="7"/>
  <c r="C273" i="7" s="1"/>
  <c r="C274" i="7" s="1"/>
  <c r="C275" i="7" s="1"/>
  <c r="C276" i="7" s="1"/>
  <c r="C277" i="7" s="1"/>
  <c r="C278" i="7" s="1"/>
  <c r="C279" i="7" s="1"/>
  <c r="C280" i="7" s="1"/>
  <c r="C281" i="7" s="1"/>
  <c r="C282" i="7" s="1"/>
  <c r="C283" i="7" s="1"/>
  <c r="S271" i="7"/>
  <c r="R271" i="7"/>
  <c r="Q271" i="7"/>
  <c r="P271" i="7"/>
  <c r="N271" i="7"/>
  <c r="O271" i="7" s="1"/>
  <c r="M271" i="7"/>
  <c r="S270" i="7"/>
  <c r="R270" i="7"/>
  <c r="Q270" i="7"/>
  <c r="P270" i="7"/>
  <c r="N270" i="7"/>
  <c r="O270" i="7" s="1"/>
  <c r="M270" i="7"/>
  <c r="B270" i="7"/>
  <c r="B271" i="7" s="1"/>
  <c r="B272" i="7" s="1"/>
  <c r="B273" i="7" s="1"/>
  <c r="B274" i="7" s="1"/>
  <c r="B275" i="7" s="1"/>
  <c r="S269" i="7"/>
  <c r="R269" i="7"/>
  <c r="Q269" i="7"/>
  <c r="P269" i="7"/>
  <c r="N269" i="7"/>
  <c r="O269" i="7" s="1"/>
  <c r="M269" i="7"/>
  <c r="D262" i="7"/>
  <c r="D263" i="7" s="1"/>
  <c r="D264" i="7" s="1"/>
  <c r="D265" i="7" s="1"/>
  <c r="D266" i="7" s="1"/>
  <c r="D267" i="7" s="1"/>
  <c r="D268" i="7" s="1"/>
  <c r="S260" i="7"/>
  <c r="R260" i="7"/>
  <c r="Q260" i="7"/>
  <c r="P260" i="7"/>
  <c r="N260" i="7"/>
  <c r="O260" i="7" s="1"/>
  <c r="M260" i="7"/>
  <c r="S259" i="7"/>
  <c r="R259" i="7"/>
  <c r="Q259" i="7"/>
  <c r="P259" i="7"/>
  <c r="N259" i="7"/>
  <c r="O259" i="7" s="1"/>
  <c r="M259" i="7"/>
  <c r="S258" i="7"/>
  <c r="R258" i="7"/>
  <c r="Q258" i="7"/>
  <c r="P258" i="7"/>
  <c r="N258" i="7"/>
  <c r="O258" i="7" s="1"/>
  <c r="M258" i="7"/>
  <c r="C258" i="7"/>
  <c r="C259" i="7" s="1"/>
  <c r="C260" i="7" s="1"/>
  <c r="C261" i="7" s="1"/>
  <c r="C262" i="7" s="1"/>
  <c r="C263" i="7" s="1"/>
  <c r="C264" i="7" s="1"/>
  <c r="C265" i="7" s="1"/>
  <c r="C266" i="7" s="1"/>
  <c r="C267" i="7" s="1"/>
  <c r="C268" i="7" s="1"/>
  <c r="C269" i="7" s="1"/>
  <c r="S257" i="7"/>
  <c r="R257" i="7"/>
  <c r="Q257" i="7"/>
  <c r="P257" i="7"/>
  <c r="N257" i="7"/>
  <c r="O257" i="7" s="1"/>
  <c r="M257" i="7"/>
  <c r="S256" i="7"/>
  <c r="R256" i="7"/>
  <c r="Q256" i="7"/>
  <c r="P256" i="7"/>
  <c r="N256" i="7"/>
  <c r="O256" i="7" s="1"/>
  <c r="M256" i="7"/>
  <c r="F256" i="7"/>
  <c r="E256" i="7"/>
  <c r="D256" i="7"/>
  <c r="S255" i="7"/>
  <c r="R255" i="7"/>
  <c r="Q255" i="7"/>
  <c r="P255" i="7"/>
  <c r="N255" i="7"/>
  <c r="O255" i="7" s="1"/>
  <c r="M255" i="7"/>
  <c r="D248" i="7"/>
  <c r="D249" i="7" s="1"/>
  <c r="D250" i="7" s="1"/>
  <c r="D251" i="7" s="1"/>
  <c r="D252" i="7" s="1"/>
  <c r="D253" i="7" s="1"/>
  <c r="D254" i="7" s="1"/>
  <c r="S246" i="7"/>
  <c r="R246" i="7"/>
  <c r="Q246" i="7"/>
  <c r="P246" i="7"/>
  <c r="O246" i="7"/>
  <c r="S245" i="7"/>
  <c r="R245" i="7"/>
  <c r="Q245" i="7"/>
  <c r="P245" i="7"/>
  <c r="O245" i="7"/>
  <c r="S244" i="7"/>
  <c r="R244" i="7"/>
  <c r="Q244" i="7"/>
  <c r="P244" i="7"/>
  <c r="O244" i="7"/>
  <c r="C244" i="7"/>
  <c r="C245" i="7" s="1"/>
  <c r="C246" i="7" s="1"/>
  <c r="C247" i="7" s="1"/>
  <c r="C248" i="7" s="1"/>
  <c r="C249" i="7" s="1"/>
  <c r="C250" i="7" s="1"/>
  <c r="C251" i="7" s="1"/>
  <c r="C252" i="7" s="1"/>
  <c r="C253" i="7" s="1"/>
  <c r="C254" i="7" s="1"/>
  <c r="C255" i="7" s="1"/>
  <c r="S243" i="7"/>
  <c r="R243" i="7"/>
  <c r="Q243" i="7"/>
  <c r="P243" i="7"/>
  <c r="O243" i="7"/>
  <c r="S242" i="7"/>
  <c r="R242" i="7"/>
  <c r="Q242" i="7"/>
  <c r="P242" i="7"/>
  <c r="O242" i="7"/>
  <c r="B242" i="7"/>
  <c r="B243" i="7" s="1"/>
  <c r="B244" i="7" s="1"/>
  <c r="B245" i="7" s="1"/>
  <c r="B246" i="7" s="1"/>
  <c r="B247" i="7" s="1"/>
  <c r="C174" i="7"/>
  <c r="C175" i="7" s="1"/>
  <c r="C176" i="7" s="1"/>
  <c r="C177" i="7" s="1"/>
  <c r="C188" i="7"/>
  <c r="C189" i="7" s="1"/>
  <c r="C190" i="7" s="1"/>
  <c r="C191" i="7" s="1"/>
  <c r="C202" i="7"/>
  <c r="C203" i="7" s="1"/>
  <c r="C204" i="7" s="1"/>
  <c r="C205" i="7" s="1"/>
  <c r="C216" i="7"/>
  <c r="C217" i="7" s="1"/>
  <c r="C218" i="7" s="1"/>
  <c r="C219" i="7" s="1"/>
  <c r="C230" i="7"/>
  <c r="C231" i="7" s="1"/>
  <c r="C232" i="7" s="1"/>
  <c r="C233" i="7" s="1"/>
  <c r="C234" i="7" s="1"/>
  <c r="C235" i="7" s="1"/>
  <c r="C236" i="7" s="1"/>
  <c r="C237" i="7" s="1"/>
  <c r="C238" i="7" s="1"/>
  <c r="C239" i="7" s="1"/>
  <c r="C240" i="7" s="1"/>
  <c r="C241" i="7" s="1"/>
  <c r="D234" i="7"/>
  <c r="D235" i="7" s="1"/>
  <c r="D236" i="7" s="1"/>
  <c r="D237" i="7" s="1"/>
  <c r="D238" i="7" s="1"/>
  <c r="D239" i="7" s="1"/>
  <c r="D240" i="7" s="1"/>
  <c r="S232" i="7"/>
  <c r="R232" i="7"/>
  <c r="Q232" i="7"/>
  <c r="P232" i="7"/>
  <c r="O232" i="7"/>
  <c r="S231" i="7"/>
  <c r="R231" i="7"/>
  <c r="Q231" i="7"/>
  <c r="P231" i="7"/>
  <c r="O231" i="7"/>
  <c r="S230" i="7"/>
  <c r="R230" i="7"/>
  <c r="Q230" i="7"/>
  <c r="P230" i="7"/>
  <c r="O230" i="7"/>
  <c r="S229" i="7"/>
  <c r="R229" i="7"/>
  <c r="Q229" i="7"/>
  <c r="P229" i="7"/>
  <c r="O229" i="7"/>
  <c r="S228" i="7"/>
  <c r="R228" i="7"/>
  <c r="Q228" i="7"/>
  <c r="P228" i="7"/>
  <c r="O228" i="7"/>
  <c r="D220" i="7"/>
  <c r="D221" i="7" s="1"/>
  <c r="D222" i="7" s="1"/>
  <c r="D223" i="7" s="1"/>
  <c r="D224" i="7" s="1"/>
  <c r="D225" i="7" s="1"/>
  <c r="D226" i="7" s="1"/>
  <c r="S218" i="7"/>
  <c r="R218" i="7"/>
  <c r="Q218" i="7"/>
  <c r="P218" i="7"/>
  <c r="N218" i="7"/>
  <c r="O218" i="7" s="1"/>
  <c r="M218" i="7"/>
  <c r="S217" i="7"/>
  <c r="R217" i="7"/>
  <c r="Q217" i="7"/>
  <c r="P217" i="7"/>
  <c r="N217" i="7"/>
  <c r="O217" i="7" s="1"/>
  <c r="M217" i="7"/>
  <c r="S216" i="7"/>
  <c r="R216" i="7"/>
  <c r="Q216" i="7"/>
  <c r="P216" i="7"/>
  <c r="N216" i="7"/>
  <c r="O216" i="7" s="1"/>
  <c r="M216" i="7"/>
  <c r="S215" i="7"/>
  <c r="R215" i="7"/>
  <c r="Q215" i="7"/>
  <c r="P215" i="7"/>
  <c r="N215" i="7"/>
  <c r="O215" i="7" s="1"/>
  <c r="M215" i="7"/>
  <c r="S214" i="7"/>
  <c r="R214" i="7"/>
  <c r="Q214" i="7"/>
  <c r="P214" i="7"/>
  <c r="N214" i="7"/>
  <c r="O214" i="7" s="1"/>
  <c r="M214" i="7"/>
  <c r="F214" i="7"/>
  <c r="E214" i="7"/>
  <c r="D214" i="7"/>
  <c r="S213" i="7"/>
  <c r="R213" i="7"/>
  <c r="Q213" i="7"/>
  <c r="P213" i="7"/>
  <c r="N213" i="7"/>
  <c r="O213" i="7" s="1"/>
  <c r="M213" i="7"/>
  <c r="D206" i="7"/>
  <c r="D207" i="7" s="1"/>
  <c r="D208" i="7" s="1"/>
  <c r="D209" i="7" s="1"/>
  <c r="D210" i="7" s="1"/>
  <c r="D211" i="7" s="1"/>
  <c r="D212" i="7" s="1"/>
  <c r="S204" i="7"/>
  <c r="R204" i="7"/>
  <c r="Q204" i="7"/>
  <c r="P204" i="7"/>
  <c r="N204" i="7"/>
  <c r="O204" i="7" s="1"/>
  <c r="M204" i="7"/>
  <c r="S203" i="7"/>
  <c r="R203" i="7"/>
  <c r="Q203" i="7"/>
  <c r="P203" i="7"/>
  <c r="N203" i="7"/>
  <c r="O203" i="7" s="1"/>
  <c r="M203" i="7"/>
  <c r="S202" i="7"/>
  <c r="R202" i="7"/>
  <c r="Q202" i="7"/>
  <c r="P202" i="7"/>
  <c r="N202" i="7"/>
  <c r="O202" i="7" s="1"/>
  <c r="M202" i="7"/>
  <c r="S201" i="7"/>
  <c r="R201" i="7"/>
  <c r="Q201" i="7"/>
  <c r="P201" i="7"/>
  <c r="N201" i="7"/>
  <c r="O201" i="7" s="1"/>
  <c r="M201" i="7"/>
  <c r="S200" i="7"/>
  <c r="R200" i="7"/>
  <c r="Q200" i="7"/>
  <c r="P200" i="7"/>
  <c r="N200" i="7"/>
  <c r="O200" i="7" s="1"/>
  <c r="M200" i="7"/>
  <c r="F200" i="7"/>
  <c r="E200" i="7"/>
  <c r="D200" i="7"/>
  <c r="S199" i="7"/>
  <c r="R199" i="7"/>
  <c r="Q199" i="7"/>
  <c r="P199" i="7"/>
  <c r="N199" i="7"/>
  <c r="O199" i="7" s="1"/>
  <c r="M199" i="7"/>
  <c r="D192" i="7"/>
  <c r="D193" i="7" s="1"/>
  <c r="D194" i="7" s="1"/>
  <c r="D195" i="7" s="1"/>
  <c r="D196" i="7" s="1"/>
  <c r="D197" i="7" s="1"/>
  <c r="D198" i="7" s="1"/>
  <c r="S190" i="7"/>
  <c r="R190" i="7"/>
  <c r="Q190" i="7"/>
  <c r="P190" i="7"/>
  <c r="N190" i="7"/>
  <c r="O190" i="7" s="1"/>
  <c r="M190" i="7"/>
  <c r="S189" i="7"/>
  <c r="R189" i="7"/>
  <c r="Q189" i="7"/>
  <c r="P189" i="7"/>
  <c r="N189" i="7"/>
  <c r="O189" i="7" s="1"/>
  <c r="M189" i="7"/>
  <c r="S188" i="7"/>
  <c r="R188" i="7"/>
  <c r="Q188" i="7"/>
  <c r="P188" i="7"/>
  <c r="N188" i="7"/>
  <c r="O188" i="7" s="1"/>
  <c r="M188" i="7"/>
  <c r="S187" i="7"/>
  <c r="R187" i="7"/>
  <c r="Q187" i="7"/>
  <c r="P187" i="7"/>
  <c r="N187" i="7"/>
  <c r="O187" i="7" s="1"/>
  <c r="M187" i="7"/>
  <c r="S186" i="7"/>
  <c r="R186" i="7"/>
  <c r="Q186" i="7"/>
  <c r="P186" i="7"/>
  <c r="N186" i="7"/>
  <c r="O186" i="7" s="1"/>
  <c r="M186" i="7"/>
  <c r="F186" i="7"/>
  <c r="F228" i="7" s="1"/>
  <c r="E186" i="7"/>
  <c r="E228" i="7" s="1"/>
  <c r="D186" i="7"/>
  <c r="D228" i="7" s="1"/>
  <c r="S185" i="7"/>
  <c r="R185" i="7"/>
  <c r="Q185" i="7"/>
  <c r="P185" i="7"/>
  <c r="N185" i="7"/>
  <c r="O185" i="7" s="1"/>
  <c r="M185" i="7"/>
  <c r="D178" i="7"/>
  <c r="D179" i="7" s="1"/>
  <c r="D180" i="7" s="1"/>
  <c r="D181" i="7" s="1"/>
  <c r="D182" i="7" s="1"/>
  <c r="D183" i="7" s="1"/>
  <c r="D184" i="7" s="1"/>
  <c r="S176" i="7"/>
  <c r="R176" i="7"/>
  <c r="Q176" i="7"/>
  <c r="P176" i="7"/>
  <c r="O176" i="7"/>
  <c r="S175" i="7"/>
  <c r="R175" i="7"/>
  <c r="Q175" i="7"/>
  <c r="P175" i="7"/>
  <c r="O175" i="7"/>
  <c r="S174" i="7"/>
  <c r="R174" i="7"/>
  <c r="Q174" i="7"/>
  <c r="P174" i="7"/>
  <c r="O174" i="7"/>
  <c r="S173" i="7"/>
  <c r="R173" i="7"/>
  <c r="Q173" i="7"/>
  <c r="P173" i="7"/>
  <c r="O173" i="7"/>
  <c r="S172" i="7"/>
  <c r="R172" i="7"/>
  <c r="Q172" i="7"/>
  <c r="P172" i="7"/>
  <c r="O172" i="7"/>
  <c r="B172" i="7"/>
  <c r="B173" i="7" s="1"/>
  <c r="B174" i="7" s="1"/>
  <c r="B175" i="7" s="1"/>
  <c r="B176" i="7" s="1"/>
  <c r="B177" i="7" s="1"/>
  <c r="F144" i="7"/>
  <c r="E144" i="7"/>
  <c r="F130" i="7"/>
  <c r="E130" i="7"/>
  <c r="F116" i="7"/>
  <c r="F158" i="7" s="1"/>
  <c r="E116" i="7"/>
  <c r="E158" i="7" s="1"/>
  <c r="D144" i="7"/>
  <c r="D130" i="7"/>
  <c r="D116" i="7"/>
  <c r="D158" i="7" s="1"/>
  <c r="D150" i="7"/>
  <c r="D151" i="7" s="1"/>
  <c r="D152" i="7" s="1"/>
  <c r="D153" i="7" s="1"/>
  <c r="D154" i="7" s="1"/>
  <c r="D155" i="7" s="1"/>
  <c r="D156" i="7" s="1"/>
  <c r="S148" i="7"/>
  <c r="R148" i="7"/>
  <c r="Q148" i="7"/>
  <c r="P148" i="7"/>
  <c r="N148" i="7"/>
  <c r="O148" i="7" s="1"/>
  <c r="M148" i="7"/>
  <c r="S147" i="7"/>
  <c r="R147" i="7"/>
  <c r="Q147" i="7"/>
  <c r="P147" i="7"/>
  <c r="N147" i="7"/>
  <c r="O147" i="7" s="1"/>
  <c r="M147" i="7"/>
  <c r="C147" i="7"/>
  <c r="C148" i="7" s="1"/>
  <c r="C149" i="7" s="1"/>
  <c r="S146" i="7"/>
  <c r="R146" i="7"/>
  <c r="Q146" i="7"/>
  <c r="P146" i="7"/>
  <c r="N146" i="7"/>
  <c r="O146" i="7" s="1"/>
  <c r="M146" i="7"/>
  <c r="S145" i="7"/>
  <c r="R145" i="7"/>
  <c r="Q145" i="7"/>
  <c r="P145" i="7"/>
  <c r="N145" i="7"/>
  <c r="O145" i="7" s="1"/>
  <c r="M145" i="7"/>
  <c r="S144" i="7"/>
  <c r="R144" i="7"/>
  <c r="Q144" i="7"/>
  <c r="P144" i="7"/>
  <c r="N144" i="7"/>
  <c r="O144" i="7" s="1"/>
  <c r="M144" i="7"/>
  <c r="S143" i="7"/>
  <c r="R143" i="7"/>
  <c r="Q143" i="7"/>
  <c r="P143" i="7"/>
  <c r="N143" i="7"/>
  <c r="O143" i="7" s="1"/>
  <c r="M143" i="7"/>
  <c r="D136" i="7"/>
  <c r="D137" i="7" s="1"/>
  <c r="D138" i="7" s="1"/>
  <c r="D139" i="7" s="1"/>
  <c r="D140" i="7" s="1"/>
  <c r="D141" i="7" s="1"/>
  <c r="D142" i="7" s="1"/>
  <c r="S134" i="7"/>
  <c r="R134" i="7"/>
  <c r="Q134" i="7"/>
  <c r="P134" i="7"/>
  <c r="N134" i="7"/>
  <c r="O134" i="7" s="1"/>
  <c r="M134" i="7"/>
  <c r="S133" i="7"/>
  <c r="R133" i="7"/>
  <c r="Q133" i="7"/>
  <c r="P133" i="7"/>
  <c r="N133" i="7"/>
  <c r="O133" i="7" s="1"/>
  <c r="M133" i="7"/>
  <c r="S132" i="7"/>
  <c r="R132" i="7"/>
  <c r="Q132" i="7"/>
  <c r="P132" i="7"/>
  <c r="N132" i="7"/>
  <c r="O132" i="7" s="1"/>
  <c r="M132" i="7"/>
  <c r="C132" i="7"/>
  <c r="C133" i="7" s="1"/>
  <c r="C134" i="7" s="1"/>
  <c r="C135" i="7" s="1"/>
  <c r="S131" i="7"/>
  <c r="R131" i="7"/>
  <c r="Q131" i="7"/>
  <c r="P131" i="7"/>
  <c r="N131" i="7"/>
  <c r="O131" i="7" s="1"/>
  <c r="M131" i="7"/>
  <c r="S130" i="7"/>
  <c r="R130" i="7"/>
  <c r="Q130" i="7"/>
  <c r="P130" i="7"/>
  <c r="N130" i="7"/>
  <c r="O130" i="7" s="1"/>
  <c r="M130" i="7"/>
  <c r="S129" i="7"/>
  <c r="R129" i="7"/>
  <c r="Q129" i="7"/>
  <c r="P129" i="7"/>
  <c r="N129" i="7"/>
  <c r="O129" i="7" s="1"/>
  <c r="M129" i="7"/>
  <c r="D122" i="7"/>
  <c r="D123" i="7" s="1"/>
  <c r="D124" i="7" s="1"/>
  <c r="D125" i="7" s="1"/>
  <c r="D126" i="7" s="1"/>
  <c r="D127" i="7" s="1"/>
  <c r="D128" i="7" s="1"/>
  <c r="S120" i="7"/>
  <c r="R120" i="7"/>
  <c r="Q120" i="7"/>
  <c r="P120" i="7"/>
  <c r="N120" i="7"/>
  <c r="O120" i="7" s="1"/>
  <c r="M120" i="7"/>
  <c r="S119" i="7"/>
  <c r="R119" i="7"/>
  <c r="Q119" i="7"/>
  <c r="P119" i="7"/>
  <c r="N119" i="7"/>
  <c r="O119" i="7" s="1"/>
  <c r="M119" i="7"/>
  <c r="S118" i="7"/>
  <c r="R118" i="7"/>
  <c r="Q118" i="7"/>
  <c r="P118" i="7"/>
  <c r="N118" i="7"/>
  <c r="O118" i="7" s="1"/>
  <c r="M118" i="7"/>
  <c r="C118" i="7"/>
  <c r="C119" i="7" s="1"/>
  <c r="C120" i="7" s="1"/>
  <c r="C121" i="7" s="1"/>
  <c r="S117" i="7"/>
  <c r="R117" i="7"/>
  <c r="Q117" i="7"/>
  <c r="P117" i="7"/>
  <c r="N117" i="7"/>
  <c r="O117" i="7" s="1"/>
  <c r="M117" i="7"/>
  <c r="S116" i="7"/>
  <c r="R116" i="7"/>
  <c r="Q116" i="7"/>
  <c r="P116" i="7"/>
  <c r="N116" i="7"/>
  <c r="O116" i="7" s="1"/>
  <c r="M116" i="7"/>
  <c r="S115" i="7"/>
  <c r="R115" i="7"/>
  <c r="Q115" i="7"/>
  <c r="P115" i="7"/>
  <c r="N115" i="7"/>
  <c r="O115" i="7" s="1"/>
  <c r="M115" i="7"/>
  <c r="D108" i="7"/>
  <c r="D109" i="7" s="1"/>
  <c r="D110" i="7" s="1"/>
  <c r="D111" i="7" s="1"/>
  <c r="D112" i="7" s="1"/>
  <c r="D113" i="7" s="1"/>
  <c r="D114" i="7" s="1"/>
  <c r="S106" i="7"/>
  <c r="R106" i="7"/>
  <c r="Q106" i="7"/>
  <c r="P106" i="7"/>
  <c r="O106" i="7"/>
  <c r="S105" i="7"/>
  <c r="R105" i="7"/>
  <c r="Q105" i="7"/>
  <c r="P105" i="7"/>
  <c r="O105" i="7"/>
  <c r="S104" i="7"/>
  <c r="R104" i="7"/>
  <c r="Q104" i="7"/>
  <c r="P104" i="7"/>
  <c r="O104" i="7"/>
  <c r="C104" i="7"/>
  <c r="C105" i="7" s="1"/>
  <c r="C106" i="7" s="1"/>
  <c r="C107" i="7" s="1"/>
  <c r="S103" i="7"/>
  <c r="R103" i="7"/>
  <c r="Q103" i="7"/>
  <c r="P103" i="7"/>
  <c r="O103" i="7"/>
  <c r="S102" i="7"/>
  <c r="R102" i="7"/>
  <c r="Q102" i="7"/>
  <c r="P102" i="7"/>
  <c r="O102" i="7"/>
  <c r="B102" i="7"/>
  <c r="B103" i="7" s="1"/>
  <c r="B104" i="7" s="1"/>
  <c r="B105" i="7" s="1"/>
  <c r="B106" i="7" s="1"/>
  <c r="B107" i="7" s="1"/>
  <c r="X549" i="1"/>
  <c r="AH549" i="1"/>
  <c r="X550" i="1"/>
  <c r="AH550" i="1"/>
  <c r="X551" i="1"/>
  <c r="AH551" i="1"/>
  <c r="X552" i="1"/>
  <c r="Y552" i="1"/>
  <c r="AH552" i="1"/>
  <c r="X553" i="1"/>
  <c r="AH553" i="1"/>
  <c r="X554" i="1"/>
  <c r="AH554" i="1"/>
  <c r="X555" i="1"/>
  <c r="AH555" i="1"/>
  <c r="X556" i="1"/>
  <c r="AH556" i="1"/>
  <c r="X557" i="1"/>
  <c r="AH557" i="1"/>
  <c r="X558" i="1"/>
  <c r="AH558" i="1"/>
  <c r="X559" i="1"/>
  <c r="AH559" i="1"/>
  <c r="X560" i="1"/>
  <c r="AH560" i="1"/>
  <c r="X561" i="1"/>
  <c r="AH561" i="1"/>
  <c r="X562" i="1"/>
  <c r="AH562" i="1"/>
  <c r="X563" i="1"/>
  <c r="AH563" i="1"/>
  <c r="X564" i="1"/>
  <c r="AH564" i="1"/>
  <c r="X565" i="1"/>
  <c r="AH565" i="1"/>
  <c r="X566" i="1"/>
  <c r="AH566" i="1"/>
  <c r="X567" i="1"/>
  <c r="AH567" i="1"/>
  <c r="X568" i="1"/>
  <c r="AH568" i="1"/>
  <c r="X569" i="1"/>
  <c r="AH569" i="1"/>
  <c r="X570" i="1"/>
  <c r="AH570" i="1"/>
  <c r="X571" i="1"/>
  <c r="AH571" i="1"/>
  <c r="X572" i="1"/>
  <c r="AH572" i="1"/>
  <c r="X573" i="1"/>
  <c r="AH573" i="1"/>
  <c r="X574" i="1"/>
  <c r="AH574" i="1"/>
  <c r="X575" i="1"/>
  <c r="AH575" i="1"/>
  <c r="X576" i="1"/>
  <c r="AH576" i="1"/>
  <c r="X577" i="1"/>
  <c r="AH577" i="1"/>
  <c r="X578" i="1"/>
  <c r="AH578" i="1"/>
  <c r="X579" i="1"/>
  <c r="AH579" i="1"/>
  <c r="X580" i="1"/>
  <c r="AH580" i="1"/>
  <c r="X581" i="1"/>
  <c r="AH581" i="1"/>
  <c r="X582" i="1"/>
  <c r="AH582" i="1"/>
  <c r="X583" i="1"/>
  <c r="AH583" i="1"/>
  <c r="X584" i="1"/>
  <c r="Y584" i="1"/>
  <c r="AH584" i="1"/>
  <c r="X585" i="1"/>
  <c r="AH585" i="1"/>
  <c r="X586" i="1"/>
  <c r="AH586" i="1"/>
  <c r="X587" i="1"/>
  <c r="AH587" i="1"/>
  <c r="X588" i="1"/>
  <c r="AH588" i="1"/>
  <c r="X589" i="1"/>
  <c r="AH589" i="1"/>
  <c r="X590" i="1"/>
  <c r="AH590" i="1"/>
  <c r="X591" i="1"/>
  <c r="AH591" i="1"/>
  <c r="X592" i="1"/>
  <c r="Y592" i="1"/>
  <c r="AH592" i="1"/>
  <c r="AH548" i="1"/>
  <c r="X548" i="1"/>
  <c r="X507" i="1"/>
  <c r="AH507" i="1"/>
  <c r="X508" i="1"/>
  <c r="AH508" i="1"/>
  <c r="X509" i="1"/>
  <c r="AH509" i="1"/>
  <c r="X510" i="1"/>
  <c r="AH510" i="1"/>
  <c r="X511" i="1"/>
  <c r="AH511" i="1"/>
  <c r="X512" i="1"/>
  <c r="Y512" i="1"/>
  <c r="AH512" i="1"/>
  <c r="X513" i="1"/>
  <c r="AH513" i="1"/>
  <c r="X514" i="1"/>
  <c r="AH514" i="1"/>
  <c r="X515" i="1"/>
  <c r="AH515" i="1"/>
  <c r="X516" i="1"/>
  <c r="AH516" i="1"/>
  <c r="X517" i="1"/>
  <c r="AH517" i="1"/>
  <c r="X518" i="1"/>
  <c r="AH518" i="1"/>
  <c r="X519" i="1"/>
  <c r="AH519" i="1"/>
  <c r="X520" i="1"/>
  <c r="AH520" i="1"/>
  <c r="X521" i="1"/>
  <c r="AH521" i="1"/>
  <c r="X522" i="1"/>
  <c r="AH522" i="1"/>
  <c r="X523" i="1"/>
  <c r="AH523" i="1"/>
  <c r="X524" i="1"/>
  <c r="AH524" i="1"/>
  <c r="X525" i="1"/>
  <c r="AH525" i="1"/>
  <c r="X526" i="1"/>
  <c r="AH526" i="1"/>
  <c r="X527" i="1"/>
  <c r="AH527" i="1"/>
  <c r="X528" i="1"/>
  <c r="AH528" i="1"/>
  <c r="X529" i="1"/>
  <c r="AH529" i="1"/>
  <c r="X530" i="1"/>
  <c r="AH530" i="1"/>
  <c r="X531" i="1"/>
  <c r="AH531" i="1"/>
  <c r="X532" i="1"/>
  <c r="AH532" i="1"/>
  <c r="X533" i="1"/>
  <c r="AH533" i="1"/>
  <c r="X534" i="1"/>
  <c r="AH534" i="1"/>
  <c r="X535" i="1"/>
  <c r="AH535" i="1"/>
  <c r="X536" i="1"/>
  <c r="Y536" i="1"/>
  <c r="AH536" i="1"/>
  <c r="X537" i="1"/>
  <c r="AH537" i="1"/>
  <c r="X538" i="1"/>
  <c r="AH538" i="1"/>
  <c r="X539" i="1"/>
  <c r="AH539" i="1"/>
  <c r="X540" i="1"/>
  <c r="AH540" i="1"/>
  <c r="X541" i="1"/>
  <c r="AH541" i="1"/>
  <c r="X542" i="1"/>
  <c r="AH542" i="1"/>
  <c r="X543" i="1"/>
  <c r="AH543" i="1"/>
  <c r="X544" i="1"/>
  <c r="Y544" i="1"/>
  <c r="AH544" i="1"/>
  <c r="AH506" i="1"/>
  <c r="X506" i="1"/>
  <c r="X475" i="1"/>
  <c r="AH475" i="1"/>
  <c r="X476" i="1"/>
  <c r="AH476" i="1"/>
  <c r="X477" i="1"/>
  <c r="AH477" i="1"/>
  <c r="X478" i="1"/>
  <c r="Y478" i="1"/>
  <c r="AH478" i="1"/>
  <c r="X479" i="1"/>
  <c r="AH479" i="1"/>
  <c r="X480" i="1"/>
  <c r="AH480" i="1"/>
  <c r="X481" i="1"/>
  <c r="AH481" i="1"/>
  <c r="X482" i="1"/>
  <c r="AH482" i="1"/>
  <c r="X483" i="1"/>
  <c r="AH483" i="1"/>
  <c r="X484" i="1"/>
  <c r="AH484" i="1"/>
  <c r="X485" i="1"/>
  <c r="AH485" i="1"/>
  <c r="X486" i="1"/>
  <c r="AH486" i="1"/>
  <c r="X487" i="1"/>
  <c r="AH487" i="1"/>
  <c r="X488" i="1"/>
  <c r="AH488" i="1"/>
  <c r="X489" i="1"/>
  <c r="AH489" i="1"/>
  <c r="X490" i="1"/>
  <c r="AH490" i="1"/>
  <c r="X491" i="1"/>
  <c r="AH491" i="1"/>
  <c r="X492" i="1"/>
  <c r="AH492" i="1"/>
  <c r="X493" i="1"/>
  <c r="AH493" i="1"/>
  <c r="X494" i="1"/>
  <c r="Y494" i="1"/>
  <c r="AH494" i="1"/>
  <c r="X495" i="1"/>
  <c r="AH495" i="1"/>
  <c r="X496" i="1"/>
  <c r="AH496" i="1"/>
  <c r="X497" i="1"/>
  <c r="AH497" i="1"/>
  <c r="X498" i="1"/>
  <c r="AH498" i="1"/>
  <c r="X499" i="1"/>
  <c r="AH499" i="1"/>
  <c r="X500" i="1"/>
  <c r="AH500" i="1"/>
  <c r="X501" i="1"/>
  <c r="AH501" i="1"/>
  <c r="X502" i="1"/>
  <c r="Y502" i="1"/>
  <c r="AH502" i="1"/>
  <c r="AH474" i="1"/>
  <c r="X474" i="1"/>
  <c r="X452" i="1"/>
  <c r="AH452" i="1"/>
  <c r="X453" i="1"/>
  <c r="AH453" i="1"/>
  <c r="X454" i="1"/>
  <c r="Y454" i="1"/>
  <c r="AH454" i="1"/>
  <c r="X455" i="1"/>
  <c r="AH455" i="1"/>
  <c r="X456" i="1"/>
  <c r="AH456" i="1"/>
  <c r="X457" i="1"/>
  <c r="AH457" i="1"/>
  <c r="X458" i="1"/>
  <c r="AH458" i="1"/>
  <c r="X459" i="1"/>
  <c r="AH459" i="1"/>
  <c r="X460" i="1"/>
  <c r="AH460" i="1"/>
  <c r="X461" i="1"/>
  <c r="AH461" i="1"/>
  <c r="X462" i="1"/>
  <c r="Y462" i="1"/>
  <c r="AH462" i="1"/>
  <c r="X463" i="1"/>
  <c r="AH463" i="1"/>
  <c r="X464" i="1"/>
  <c r="AH464" i="1"/>
  <c r="X465" i="1"/>
  <c r="AH465" i="1"/>
  <c r="X466" i="1"/>
  <c r="AH466" i="1"/>
  <c r="X467" i="1"/>
  <c r="AH467" i="1"/>
  <c r="X468" i="1"/>
  <c r="AH468" i="1"/>
  <c r="X469" i="1"/>
  <c r="AH469" i="1"/>
  <c r="X470" i="1"/>
  <c r="Y470" i="1"/>
  <c r="AH470" i="1"/>
  <c r="AH451" i="1"/>
  <c r="X451" i="1"/>
  <c r="X415" i="1"/>
  <c r="AH415" i="1"/>
  <c r="X417" i="1"/>
  <c r="Y417" i="1"/>
  <c r="AH417" i="1"/>
  <c r="X418" i="1"/>
  <c r="AH418" i="1"/>
  <c r="X419" i="1"/>
  <c r="AH419" i="1"/>
  <c r="X420" i="1"/>
  <c r="AH420" i="1"/>
  <c r="X421" i="1"/>
  <c r="X422" i="1"/>
  <c r="AH422" i="1"/>
  <c r="X423" i="1"/>
  <c r="AH423" i="1"/>
  <c r="X424" i="1"/>
  <c r="AH424" i="1"/>
  <c r="X425" i="1"/>
  <c r="AH425" i="1"/>
  <c r="X426" i="1"/>
  <c r="AH426" i="1"/>
  <c r="X427" i="1"/>
  <c r="AH427" i="1"/>
  <c r="X428" i="1"/>
  <c r="AH428" i="1"/>
  <c r="X429" i="1"/>
  <c r="AH429" i="1"/>
  <c r="X430" i="1"/>
  <c r="AH430" i="1"/>
  <c r="X431" i="1"/>
  <c r="AH431" i="1"/>
  <c r="X432" i="1"/>
  <c r="AH432" i="1"/>
  <c r="X433" i="1"/>
  <c r="X434" i="1"/>
  <c r="AH434" i="1"/>
  <c r="X435" i="1"/>
  <c r="AH435" i="1"/>
  <c r="X436" i="1"/>
  <c r="AH436" i="1"/>
  <c r="X437" i="1"/>
  <c r="AH437" i="1"/>
  <c r="X438" i="1"/>
  <c r="AH438" i="1"/>
  <c r="X439" i="1"/>
  <c r="Y439" i="1"/>
  <c r="AH439" i="1"/>
  <c r="X440" i="1"/>
  <c r="AH440" i="1"/>
  <c r="X441" i="1"/>
  <c r="AH441" i="1"/>
  <c r="X442" i="1"/>
  <c r="AH442" i="1"/>
  <c r="X443" i="1"/>
  <c r="AH443" i="1"/>
  <c r="X444" i="1"/>
  <c r="AH444" i="1"/>
  <c r="X445" i="1"/>
  <c r="AH445" i="1"/>
  <c r="X446" i="1"/>
  <c r="AH446" i="1"/>
  <c r="X447" i="1"/>
  <c r="Y447" i="1"/>
  <c r="AH447" i="1"/>
  <c r="AH414" i="1"/>
  <c r="X414" i="1"/>
  <c r="X388" i="1"/>
  <c r="AH388" i="1"/>
  <c r="X389" i="1"/>
  <c r="AH389" i="1"/>
  <c r="X390" i="1"/>
  <c r="AH390" i="1"/>
  <c r="X391" i="1"/>
  <c r="AH391" i="1"/>
  <c r="X392" i="1"/>
  <c r="AH392" i="1"/>
  <c r="X393" i="1"/>
  <c r="AH393" i="1"/>
  <c r="X394" i="1"/>
  <c r="Y394" i="1"/>
  <c r="AH394" i="1"/>
  <c r="X395" i="1"/>
  <c r="AH395" i="1"/>
  <c r="X396" i="1"/>
  <c r="AH396" i="1"/>
  <c r="X397" i="1"/>
  <c r="AH397" i="1"/>
  <c r="X398" i="1"/>
  <c r="AH398" i="1"/>
  <c r="X399" i="1"/>
  <c r="AH399" i="1"/>
  <c r="X400" i="1"/>
  <c r="AH400" i="1"/>
  <c r="X401" i="1"/>
  <c r="AH401" i="1"/>
  <c r="X402" i="1"/>
  <c r="Y402" i="1"/>
  <c r="AH402" i="1"/>
  <c r="X403" i="1"/>
  <c r="AH403" i="1"/>
  <c r="X404" i="1"/>
  <c r="AH404" i="1"/>
  <c r="X405" i="1"/>
  <c r="AH405" i="1"/>
  <c r="X406" i="1"/>
  <c r="AH406" i="1"/>
  <c r="X407" i="1"/>
  <c r="AH407" i="1"/>
  <c r="X408" i="1"/>
  <c r="AH408" i="1"/>
  <c r="X409" i="1"/>
  <c r="AH409" i="1"/>
  <c r="X410" i="1"/>
  <c r="Y410" i="1"/>
  <c r="AH410" i="1"/>
  <c r="AH387" i="1"/>
  <c r="X387" i="1"/>
  <c r="X370" i="1"/>
  <c r="AH370" i="1"/>
  <c r="X371" i="1"/>
  <c r="AH371" i="1"/>
  <c r="X372" i="1"/>
  <c r="AH372" i="1"/>
  <c r="X373" i="1"/>
  <c r="AH373" i="1"/>
  <c r="X374" i="1"/>
  <c r="AH374" i="1"/>
  <c r="X375" i="1"/>
  <c r="Y375" i="1"/>
  <c r="AH375" i="1"/>
  <c r="X376" i="1"/>
  <c r="AH376" i="1"/>
  <c r="X377" i="1"/>
  <c r="AH377" i="1"/>
  <c r="X378" i="1"/>
  <c r="AH378" i="1"/>
  <c r="X379" i="1"/>
  <c r="AH379" i="1"/>
  <c r="X380" i="1"/>
  <c r="AH380" i="1"/>
  <c r="X381" i="1"/>
  <c r="AH381" i="1"/>
  <c r="X382" i="1"/>
  <c r="AH382" i="1"/>
  <c r="X383" i="1"/>
  <c r="Y383" i="1"/>
  <c r="AH383" i="1"/>
  <c r="AH368" i="1"/>
  <c r="X368" i="1"/>
  <c r="X355" i="1"/>
  <c r="AH355" i="1"/>
  <c r="X356" i="1"/>
  <c r="Y356" i="1"/>
  <c r="AH356" i="1"/>
  <c r="X357" i="1"/>
  <c r="AH357" i="1"/>
  <c r="X358" i="1"/>
  <c r="AH358" i="1"/>
  <c r="X359" i="1"/>
  <c r="AH359" i="1"/>
  <c r="X360" i="1"/>
  <c r="AH360" i="1"/>
  <c r="X361" i="1"/>
  <c r="AH361" i="1"/>
  <c r="X362" i="1"/>
  <c r="AH362" i="1"/>
  <c r="X363" i="1"/>
  <c r="AH363" i="1"/>
  <c r="X364" i="1"/>
  <c r="Y364" i="1"/>
  <c r="AH364" i="1"/>
  <c r="AH354" i="1"/>
  <c r="X354" i="1"/>
  <c r="X320" i="1"/>
  <c r="AH320" i="1"/>
  <c r="X321" i="1"/>
  <c r="AH321" i="1"/>
  <c r="X322" i="1"/>
  <c r="AH322" i="1"/>
  <c r="X323" i="1"/>
  <c r="AH323" i="1"/>
  <c r="X324" i="1"/>
  <c r="AH324" i="1"/>
  <c r="X325" i="1"/>
  <c r="AH325" i="1"/>
  <c r="X326" i="1"/>
  <c r="AH326" i="1"/>
  <c r="X327" i="1"/>
  <c r="AH327" i="1"/>
  <c r="X328" i="1"/>
  <c r="AH328" i="1"/>
  <c r="X329" i="1"/>
  <c r="AH329" i="1"/>
  <c r="X330" i="1"/>
  <c r="AH330" i="1"/>
  <c r="X331" i="1"/>
  <c r="AH331" i="1"/>
  <c r="X332" i="1"/>
  <c r="AH332" i="1"/>
  <c r="X333" i="1"/>
  <c r="AH333" i="1"/>
  <c r="X334" i="1"/>
  <c r="AH334" i="1"/>
  <c r="X335" i="1"/>
  <c r="AH335" i="1"/>
  <c r="X336" i="1"/>
  <c r="AH336" i="1"/>
  <c r="X337" i="1"/>
  <c r="AH337" i="1"/>
  <c r="X338" i="1"/>
  <c r="AH338" i="1"/>
  <c r="X339" i="1"/>
  <c r="AH339" i="1"/>
  <c r="X340" i="1"/>
  <c r="AH340" i="1"/>
  <c r="X341" i="1"/>
  <c r="AH341" i="1"/>
  <c r="X342" i="1"/>
  <c r="Y342" i="1"/>
  <c r="AH342" i="1"/>
  <c r="X343" i="1"/>
  <c r="AH343" i="1"/>
  <c r="X344" i="1"/>
  <c r="AH344" i="1"/>
  <c r="X345" i="1"/>
  <c r="AH345" i="1"/>
  <c r="X346" i="1"/>
  <c r="AH346" i="1"/>
  <c r="X347" i="1"/>
  <c r="AH347" i="1"/>
  <c r="X348" i="1"/>
  <c r="AH348" i="1"/>
  <c r="X349" i="1"/>
  <c r="AH349" i="1"/>
  <c r="X350" i="1"/>
  <c r="Y350" i="1"/>
  <c r="AH350" i="1"/>
  <c r="AH319" i="1"/>
  <c r="X319" i="1"/>
  <c r="X293" i="1"/>
  <c r="AH293" i="1"/>
  <c r="X294" i="1"/>
  <c r="AH294" i="1"/>
  <c r="X295" i="1"/>
  <c r="AH295" i="1"/>
  <c r="X296" i="1"/>
  <c r="AH296" i="1"/>
  <c r="X297" i="1"/>
  <c r="AH297" i="1"/>
  <c r="X298" i="1"/>
  <c r="AH298" i="1"/>
  <c r="X299" i="1"/>
  <c r="X300" i="1"/>
  <c r="AH300" i="1"/>
  <c r="X301" i="1"/>
  <c r="AH301" i="1"/>
  <c r="X302" i="1"/>
  <c r="AH302" i="1"/>
  <c r="X303" i="1"/>
  <c r="AH303" i="1"/>
  <c r="X304" i="1"/>
  <c r="AH304" i="1"/>
  <c r="X305" i="1"/>
  <c r="AH305" i="1"/>
  <c r="X306" i="1"/>
  <c r="AH306" i="1"/>
  <c r="X307" i="1"/>
  <c r="AH307" i="1"/>
  <c r="X308" i="1"/>
  <c r="AH308" i="1"/>
  <c r="X309" i="1"/>
  <c r="AH309" i="1"/>
  <c r="X310" i="1"/>
  <c r="AH310" i="1"/>
  <c r="X311" i="1"/>
  <c r="AH311" i="1"/>
  <c r="X312" i="1"/>
  <c r="AH312" i="1"/>
  <c r="X313" i="1"/>
  <c r="AH313" i="1"/>
  <c r="X314" i="1"/>
  <c r="AH314" i="1"/>
  <c r="X315" i="1"/>
  <c r="Y315" i="1"/>
  <c r="AH315" i="1"/>
  <c r="AH292" i="1"/>
  <c r="X292" i="1"/>
  <c r="X268" i="1"/>
  <c r="AH268" i="1"/>
  <c r="X269" i="1"/>
  <c r="AH269" i="1"/>
  <c r="X270" i="1"/>
  <c r="AH270" i="1"/>
  <c r="X271" i="1"/>
  <c r="AH271" i="1"/>
  <c r="X272" i="1"/>
  <c r="Y272" i="1"/>
  <c r="AH272" i="1"/>
  <c r="X273" i="1"/>
  <c r="AH273" i="1"/>
  <c r="X274" i="1"/>
  <c r="AH274" i="1"/>
  <c r="X275" i="1"/>
  <c r="X276" i="1"/>
  <c r="AH276" i="1"/>
  <c r="X277" i="1"/>
  <c r="AH277" i="1"/>
  <c r="X278" i="1"/>
  <c r="AH278" i="1"/>
  <c r="X279" i="1"/>
  <c r="AH279" i="1"/>
  <c r="X280" i="1"/>
  <c r="AH280" i="1"/>
  <c r="X281" i="1"/>
  <c r="AH281" i="1"/>
  <c r="X282" i="1"/>
  <c r="AH282" i="1"/>
  <c r="X283" i="1"/>
  <c r="AH283" i="1"/>
  <c r="X284" i="1"/>
  <c r="AH284" i="1"/>
  <c r="X285" i="1"/>
  <c r="AH285" i="1"/>
  <c r="X286" i="1"/>
  <c r="AH286" i="1"/>
  <c r="X287" i="1"/>
  <c r="AH287" i="1"/>
  <c r="X288" i="1"/>
  <c r="Y288" i="1"/>
  <c r="AH288" i="1"/>
  <c r="X250" i="1"/>
  <c r="AH250" i="1"/>
  <c r="X251" i="1"/>
  <c r="AH251" i="1"/>
  <c r="X252" i="1"/>
  <c r="AH252" i="1"/>
  <c r="X253" i="1"/>
  <c r="AH253" i="1"/>
  <c r="X254" i="1"/>
  <c r="AH254" i="1"/>
  <c r="X255" i="1"/>
  <c r="Y255" i="1"/>
  <c r="AH255" i="1"/>
  <c r="X256" i="1"/>
  <c r="AH256" i="1"/>
  <c r="X257" i="1"/>
  <c r="AH257" i="1"/>
  <c r="X258" i="1"/>
  <c r="AH258" i="1"/>
  <c r="X259" i="1"/>
  <c r="AH259" i="1"/>
  <c r="X260" i="1"/>
  <c r="AH260" i="1"/>
  <c r="X261" i="1"/>
  <c r="AH261" i="1"/>
  <c r="X262" i="1"/>
  <c r="AH262" i="1"/>
  <c r="X263" i="1"/>
  <c r="Y263" i="1"/>
  <c r="AH263" i="1"/>
  <c r="AH267" i="1"/>
  <c r="X267" i="1"/>
  <c r="AH249" i="1"/>
  <c r="X249" i="1"/>
  <c r="X210" i="1"/>
  <c r="AH210" i="1"/>
  <c r="X211" i="1"/>
  <c r="AH211" i="1"/>
  <c r="X212" i="1"/>
  <c r="AH212" i="1"/>
  <c r="X213" i="1"/>
  <c r="Y213" i="1"/>
  <c r="AH213" i="1"/>
  <c r="X214" i="1"/>
  <c r="AH214" i="1"/>
  <c r="X215" i="1"/>
  <c r="AH215" i="1"/>
  <c r="X216" i="1"/>
  <c r="AH216" i="1"/>
  <c r="X217" i="1"/>
  <c r="AH217" i="1"/>
  <c r="X218" i="1"/>
  <c r="AH218" i="1"/>
  <c r="X219" i="1"/>
  <c r="AH219" i="1"/>
  <c r="X220" i="1"/>
  <c r="AH220" i="1"/>
  <c r="X221" i="1"/>
  <c r="Y221" i="1"/>
  <c r="AH221" i="1"/>
  <c r="X222" i="1"/>
  <c r="AH222" i="1"/>
  <c r="X223" i="1"/>
  <c r="AH223" i="1"/>
  <c r="X224" i="1"/>
  <c r="AH224" i="1"/>
  <c r="X225" i="1"/>
  <c r="AH225" i="1"/>
  <c r="X226" i="1"/>
  <c r="AH226" i="1"/>
  <c r="X227" i="1"/>
  <c r="AH227" i="1"/>
  <c r="X228" i="1"/>
  <c r="AH228" i="1"/>
  <c r="X229" i="1"/>
  <c r="Y229" i="1"/>
  <c r="AH229" i="1"/>
  <c r="X230" i="1"/>
  <c r="AH230" i="1"/>
  <c r="X231" i="1"/>
  <c r="AH231" i="1"/>
  <c r="X232" i="1"/>
  <c r="AH232" i="1"/>
  <c r="X233" i="1"/>
  <c r="AH233" i="1"/>
  <c r="X234" i="1"/>
  <c r="AH234" i="1"/>
  <c r="X235" i="1"/>
  <c r="AH235" i="1"/>
  <c r="X236" i="1"/>
  <c r="AH236" i="1"/>
  <c r="X237" i="1"/>
  <c r="Y237" i="1"/>
  <c r="AH237" i="1"/>
  <c r="X238" i="1"/>
  <c r="AH238" i="1"/>
  <c r="X239" i="1"/>
  <c r="AH239" i="1"/>
  <c r="X240" i="1"/>
  <c r="AH240" i="1"/>
  <c r="X241" i="1"/>
  <c r="AH241" i="1"/>
  <c r="X242" i="1"/>
  <c r="AH242" i="1"/>
  <c r="X243" i="1"/>
  <c r="AH243" i="1"/>
  <c r="X244" i="1"/>
  <c r="AH244" i="1"/>
  <c r="X245" i="1"/>
  <c r="Y245" i="1"/>
  <c r="AH245" i="1"/>
  <c r="X183" i="1"/>
  <c r="AH183" i="1"/>
  <c r="X184" i="1"/>
  <c r="AH184" i="1"/>
  <c r="X185" i="1"/>
  <c r="AH185" i="1"/>
  <c r="X186" i="1"/>
  <c r="AH186" i="1"/>
  <c r="X187" i="1"/>
  <c r="AH187" i="1"/>
  <c r="X188" i="1"/>
  <c r="AH188" i="1"/>
  <c r="X189" i="1"/>
  <c r="AH189" i="1"/>
  <c r="X190" i="1"/>
  <c r="AH190" i="1"/>
  <c r="X191" i="1"/>
  <c r="AH191" i="1"/>
  <c r="X192" i="1"/>
  <c r="AH192" i="1"/>
  <c r="X193" i="1"/>
  <c r="AH193" i="1"/>
  <c r="X194" i="1"/>
  <c r="AH194" i="1"/>
  <c r="X195" i="1"/>
  <c r="AH195" i="1"/>
  <c r="X196" i="1"/>
  <c r="AH196" i="1"/>
  <c r="X197" i="1"/>
  <c r="AH197" i="1"/>
  <c r="X198" i="1"/>
  <c r="AH198" i="1"/>
  <c r="X199" i="1"/>
  <c r="AH199" i="1"/>
  <c r="X200" i="1"/>
  <c r="AH200" i="1"/>
  <c r="X201" i="1"/>
  <c r="AH201" i="1"/>
  <c r="X202" i="1"/>
  <c r="AH202" i="1"/>
  <c r="X203" i="1"/>
  <c r="AH203" i="1"/>
  <c r="X204" i="1"/>
  <c r="AH204" i="1"/>
  <c r="X205" i="1"/>
  <c r="Y205" i="1"/>
  <c r="AH205" i="1"/>
  <c r="X158" i="1"/>
  <c r="AH158" i="1"/>
  <c r="X159" i="1"/>
  <c r="AH159" i="1"/>
  <c r="X160" i="1"/>
  <c r="AH160" i="1"/>
  <c r="X161" i="1"/>
  <c r="AH161" i="1"/>
  <c r="X162" i="1"/>
  <c r="Y162" i="1"/>
  <c r="AH162" i="1"/>
  <c r="X163" i="1"/>
  <c r="AH163" i="1"/>
  <c r="X164" i="1"/>
  <c r="AH164" i="1"/>
  <c r="X165" i="1"/>
  <c r="AH165" i="1"/>
  <c r="X166" i="1"/>
  <c r="AH166" i="1"/>
  <c r="X167" i="1"/>
  <c r="AH167" i="1"/>
  <c r="X168" i="1"/>
  <c r="AH168" i="1"/>
  <c r="X169" i="1"/>
  <c r="AH169" i="1"/>
  <c r="X170" i="1"/>
  <c r="AH170" i="1"/>
  <c r="X171" i="1"/>
  <c r="AH171" i="1"/>
  <c r="X172" i="1"/>
  <c r="AH172" i="1"/>
  <c r="X173" i="1"/>
  <c r="AH173" i="1"/>
  <c r="X174" i="1"/>
  <c r="AH174" i="1"/>
  <c r="X175" i="1"/>
  <c r="AH175" i="1"/>
  <c r="X176" i="1"/>
  <c r="AH176" i="1"/>
  <c r="X177" i="1"/>
  <c r="AH177" i="1"/>
  <c r="X178" i="1"/>
  <c r="Y178" i="1"/>
  <c r="AH178" i="1"/>
  <c r="AH209" i="1"/>
  <c r="X209" i="1"/>
  <c r="AH182" i="1"/>
  <c r="X182" i="1"/>
  <c r="AH157" i="1"/>
  <c r="X157" i="1"/>
  <c r="K161" i="1"/>
  <c r="K159" i="1" s="1"/>
  <c r="K157" i="1" s="1"/>
  <c r="K160" i="1"/>
  <c r="K158" i="1" s="1"/>
  <c r="X144" i="1"/>
  <c r="AH144" i="1"/>
  <c r="X145" i="1"/>
  <c r="Y145" i="1"/>
  <c r="AH145" i="1"/>
  <c r="X146" i="1"/>
  <c r="AH146" i="1"/>
  <c r="X147" i="1"/>
  <c r="AH147" i="1"/>
  <c r="X148" i="1"/>
  <c r="AH148" i="1"/>
  <c r="X149" i="1"/>
  <c r="AH149" i="1"/>
  <c r="X150" i="1"/>
  <c r="AH150" i="1"/>
  <c r="X151" i="1"/>
  <c r="AH151" i="1"/>
  <c r="X152" i="1"/>
  <c r="AH152" i="1"/>
  <c r="X153" i="1"/>
  <c r="Y153" i="1"/>
  <c r="AH153" i="1"/>
  <c r="AH143"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62" i="1"/>
  <c r="AH63" i="1"/>
  <c r="AH64" i="1"/>
  <c r="AH65" i="1"/>
  <c r="AH66" i="1"/>
  <c r="AH67" i="1"/>
  <c r="AH68" i="1"/>
  <c r="AH69" i="1"/>
  <c r="AH70" i="1"/>
  <c r="AH71" i="1"/>
  <c r="AH72" i="1"/>
  <c r="AH74" i="1"/>
  <c r="AH75" i="1"/>
  <c r="AH76" i="1"/>
  <c r="AH77" i="1"/>
  <c r="AH78" i="1"/>
  <c r="AH79" i="1"/>
  <c r="AH80" i="1"/>
  <c r="AH81" i="1"/>
  <c r="AH82" i="1"/>
  <c r="AH83" i="1"/>
  <c r="AH84" i="1"/>
  <c r="AH85" i="1"/>
  <c r="AH86" i="1"/>
  <c r="AH87" i="1"/>
  <c r="AH88" i="1"/>
  <c r="AH89" i="1"/>
  <c r="AH90" i="1"/>
  <c r="AH91" i="1"/>
  <c r="AH92" i="1"/>
  <c r="AH93" i="1"/>
  <c r="AH94" i="1"/>
  <c r="AH95" i="1"/>
  <c r="AH96" i="1"/>
  <c r="AH97" i="1"/>
  <c r="AH61" i="1"/>
  <c r="AH30" i="1"/>
  <c r="AH31" i="1"/>
  <c r="AH32" i="1"/>
  <c r="AH33" i="1"/>
  <c r="AH34" i="1"/>
  <c r="AH35" i="1"/>
  <c r="AH36" i="1"/>
  <c r="AH37" i="1"/>
  <c r="AH38" i="1"/>
  <c r="AH39" i="1"/>
  <c r="AH40" i="1"/>
  <c r="AH41" i="1"/>
  <c r="AH42" i="1"/>
  <c r="AH43" i="1"/>
  <c r="AH44" i="1"/>
  <c r="AH45" i="1"/>
  <c r="AH46" i="1"/>
  <c r="AH47" i="1"/>
  <c r="AH48" i="1"/>
  <c r="AH50" i="1"/>
  <c r="AH51" i="1"/>
  <c r="AH52" i="1"/>
  <c r="AH53" i="1"/>
  <c r="AH54" i="1"/>
  <c r="AH55" i="1"/>
  <c r="AH56" i="1"/>
  <c r="AH57" i="1"/>
  <c r="AH7" i="1"/>
  <c r="AH8" i="1"/>
  <c r="AH9" i="1"/>
  <c r="AH10" i="1"/>
  <c r="AH11" i="1"/>
  <c r="AH12" i="1"/>
  <c r="AH13" i="1"/>
  <c r="AH14" i="1"/>
  <c r="AH15" i="1"/>
  <c r="AH16" i="1"/>
  <c r="AH17" i="1"/>
  <c r="AH18" i="1"/>
  <c r="AH19" i="1"/>
  <c r="AH20" i="1"/>
  <c r="AH21" i="1"/>
  <c r="AH22" i="1"/>
  <c r="AH23" i="1"/>
  <c r="AH24" i="1"/>
  <c r="AH25" i="1"/>
  <c r="AH6" i="1"/>
  <c r="X143" i="1"/>
  <c r="S552" i="1"/>
  <c r="N552" i="1"/>
  <c r="M552" i="1"/>
  <c r="L552" i="1"/>
  <c r="Y551" i="1"/>
  <c r="N551" i="1"/>
  <c r="M551" i="1"/>
  <c r="L551" i="1"/>
  <c r="N550" i="1"/>
  <c r="M550" i="1"/>
  <c r="L550" i="1"/>
  <c r="N549" i="1"/>
  <c r="M549" i="1"/>
  <c r="L549" i="1"/>
  <c r="N548" i="1"/>
  <c r="M548" i="1"/>
  <c r="L548" i="1"/>
  <c r="L553" i="1"/>
  <c r="M553" i="1"/>
  <c r="N553" i="1"/>
  <c r="N560" i="1"/>
  <c r="M560" i="1"/>
  <c r="L560" i="1"/>
  <c r="N559" i="1"/>
  <c r="M559" i="1"/>
  <c r="L559" i="1"/>
  <c r="N558" i="1"/>
  <c r="M558" i="1"/>
  <c r="L558" i="1"/>
  <c r="N557" i="1"/>
  <c r="M557" i="1"/>
  <c r="L557" i="1"/>
  <c r="N556" i="1"/>
  <c r="M556" i="1"/>
  <c r="L556" i="1"/>
  <c r="N555" i="1"/>
  <c r="M555" i="1"/>
  <c r="L555" i="1"/>
  <c r="N554" i="1"/>
  <c r="M554" i="1"/>
  <c r="L554" i="1"/>
  <c r="S592" i="1"/>
  <c r="N592" i="1"/>
  <c r="M592" i="1"/>
  <c r="L592" i="1"/>
  <c r="N591" i="1"/>
  <c r="M591" i="1"/>
  <c r="L591" i="1"/>
  <c r="N590" i="1"/>
  <c r="M590" i="1"/>
  <c r="L590" i="1"/>
  <c r="N589" i="1"/>
  <c r="M589" i="1"/>
  <c r="L589" i="1"/>
  <c r="N588" i="1"/>
  <c r="M588" i="1"/>
  <c r="L588" i="1"/>
  <c r="N587" i="1"/>
  <c r="M587" i="1"/>
  <c r="L587" i="1"/>
  <c r="N586" i="1"/>
  <c r="M586" i="1"/>
  <c r="L586" i="1"/>
  <c r="N585" i="1"/>
  <c r="M585" i="1"/>
  <c r="L585" i="1"/>
  <c r="S584" i="1"/>
  <c r="N584" i="1"/>
  <c r="M584" i="1"/>
  <c r="L584" i="1"/>
  <c r="Y583" i="1"/>
  <c r="N583" i="1"/>
  <c r="M583" i="1"/>
  <c r="L583" i="1"/>
  <c r="N582" i="1"/>
  <c r="M582" i="1"/>
  <c r="L582" i="1"/>
  <c r="N581" i="1"/>
  <c r="M581" i="1"/>
  <c r="L581" i="1"/>
  <c r="N580" i="1"/>
  <c r="M580" i="1"/>
  <c r="L580" i="1"/>
  <c r="N579" i="1"/>
  <c r="M579" i="1"/>
  <c r="L579" i="1"/>
  <c r="N578" i="1"/>
  <c r="M578" i="1"/>
  <c r="L578" i="1"/>
  <c r="N577" i="1"/>
  <c r="M577" i="1"/>
  <c r="L577" i="1"/>
  <c r="S576" i="1"/>
  <c r="N576" i="1"/>
  <c r="M576" i="1"/>
  <c r="L576" i="1"/>
  <c r="Y575" i="1"/>
  <c r="N575" i="1"/>
  <c r="M575" i="1"/>
  <c r="L575" i="1"/>
  <c r="N574" i="1"/>
  <c r="M574" i="1"/>
  <c r="L574" i="1"/>
  <c r="N573" i="1"/>
  <c r="M573" i="1"/>
  <c r="L573" i="1"/>
  <c r="N572" i="1"/>
  <c r="M572" i="1"/>
  <c r="L572" i="1"/>
  <c r="N571" i="1"/>
  <c r="M571" i="1"/>
  <c r="L571" i="1"/>
  <c r="N570" i="1"/>
  <c r="M570" i="1"/>
  <c r="L570" i="1"/>
  <c r="N569" i="1"/>
  <c r="M569" i="1"/>
  <c r="L569" i="1"/>
  <c r="N568" i="1"/>
  <c r="M568" i="1"/>
  <c r="L568" i="1"/>
  <c r="N567" i="1"/>
  <c r="M567" i="1"/>
  <c r="L567" i="1"/>
  <c r="N566" i="1"/>
  <c r="M566" i="1"/>
  <c r="L566" i="1"/>
  <c r="N565" i="1"/>
  <c r="M565" i="1"/>
  <c r="L565" i="1"/>
  <c r="N564" i="1"/>
  <c r="M564" i="1"/>
  <c r="L564" i="1"/>
  <c r="N563" i="1"/>
  <c r="M563" i="1"/>
  <c r="L563" i="1"/>
  <c r="N562" i="1"/>
  <c r="M562" i="1"/>
  <c r="L562" i="1"/>
  <c r="N561" i="1"/>
  <c r="M561" i="1"/>
  <c r="L561" i="1"/>
  <c r="S512" i="1"/>
  <c r="N512" i="1"/>
  <c r="M512" i="1"/>
  <c r="L512" i="1"/>
  <c r="Y511" i="1"/>
  <c r="N511" i="1"/>
  <c r="M511" i="1"/>
  <c r="L511" i="1"/>
  <c r="N510" i="1"/>
  <c r="M510" i="1"/>
  <c r="L510" i="1"/>
  <c r="N509" i="1"/>
  <c r="M509" i="1"/>
  <c r="L509" i="1"/>
  <c r="N508" i="1"/>
  <c r="M508" i="1"/>
  <c r="L508" i="1"/>
  <c r="N507" i="1"/>
  <c r="M507" i="1"/>
  <c r="L507" i="1"/>
  <c r="N506" i="1"/>
  <c r="M506" i="1"/>
  <c r="L506" i="1"/>
  <c r="L513" i="1"/>
  <c r="M513" i="1"/>
  <c r="N513" i="1"/>
  <c r="N520" i="1"/>
  <c r="M520" i="1"/>
  <c r="L520" i="1"/>
  <c r="N519" i="1"/>
  <c r="M519" i="1"/>
  <c r="L519" i="1"/>
  <c r="N518" i="1"/>
  <c r="M518" i="1"/>
  <c r="L518" i="1"/>
  <c r="N517" i="1"/>
  <c r="M517" i="1"/>
  <c r="L517" i="1"/>
  <c r="N516" i="1"/>
  <c r="M516" i="1"/>
  <c r="L516" i="1"/>
  <c r="N515" i="1"/>
  <c r="M515" i="1"/>
  <c r="L515" i="1"/>
  <c r="N514" i="1"/>
  <c r="M514" i="1"/>
  <c r="L514" i="1"/>
  <c r="S544" i="1"/>
  <c r="N544" i="1"/>
  <c r="M544" i="1"/>
  <c r="L544" i="1"/>
  <c r="Y543" i="1"/>
  <c r="N543" i="1"/>
  <c r="M543" i="1"/>
  <c r="L543" i="1"/>
  <c r="N542" i="1"/>
  <c r="M542" i="1"/>
  <c r="L542" i="1"/>
  <c r="N541" i="1"/>
  <c r="M541" i="1"/>
  <c r="L541" i="1"/>
  <c r="N540" i="1"/>
  <c r="M540" i="1"/>
  <c r="L540" i="1"/>
  <c r="N539" i="1"/>
  <c r="M539" i="1"/>
  <c r="L539" i="1"/>
  <c r="N538" i="1"/>
  <c r="M538" i="1"/>
  <c r="L538" i="1"/>
  <c r="N537" i="1"/>
  <c r="M537" i="1"/>
  <c r="L537" i="1"/>
  <c r="S536" i="1"/>
  <c r="N536" i="1"/>
  <c r="M536" i="1"/>
  <c r="L536" i="1"/>
  <c r="Y535" i="1"/>
  <c r="N535" i="1"/>
  <c r="M535" i="1"/>
  <c r="L535" i="1"/>
  <c r="N534" i="1"/>
  <c r="M534" i="1"/>
  <c r="L534" i="1"/>
  <c r="N533" i="1"/>
  <c r="M533" i="1"/>
  <c r="L533" i="1"/>
  <c r="N532" i="1"/>
  <c r="M532" i="1"/>
  <c r="L532" i="1"/>
  <c r="N531" i="1"/>
  <c r="M531" i="1"/>
  <c r="L531" i="1"/>
  <c r="N530" i="1"/>
  <c r="M530" i="1"/>
  <c r="L530" i="1"/>
  <c r="N529" i="1"/>
  <c r="M529" i="1"/>
  <c r="L529" i="1"/>
  <c r="N528" i="1"/>
  <c r="M528" i="1"/>
  <c r="L528" i="1"/>
  <c r="N527" i="1"/>
  <c r="M527" i="1"/>
  <c r="L527" i="1"/>
  <c r="N526" i="1"/>
  <c r="M526" i="1"/>
  <c r="L526" i="1"/>
  <c r="N525" i="1"/>
  <c r="M525" i="1"/>
  <c r="L525" i="1"/>
  <c r="N524" i="1"/>
  <c r="M524" i="1"/>
  <c r="L524" i="1"/>
  <c r="N523" i="1"/>
  <c r="M523" i="1"/>
  <c r="L523" i="1"/>
  <c r="N522" i="1"/>
  <c r="M522" i="1"/>
  <c r="L522" i="1"/>
  <c r="N521" i="1"/>
  <c r="M521" i="1"/>
  <c r="L521" i="1"/>
  <c r="M696" i="7" l="1"/>
  <c r="N696" i="7"/>
  <c r="P696" i="7"/>
  <c r="S696" i="7"/>
  <c r="P864" i="7"/>
  <c r="M864" i="7"/>
  <c r="N864" i="7"/>
  <c r="S864" i="7"/>
  <c r="N808" i="7"/>
  <c r="S808" i="7"/>
  <c r="M808" i="7"/>
  <c r="P808" i="7"/>
  <c r="N500" i="7"/>
  <c r="P500" i="7"/>
  <c r="M500" i="7"/>
  <c r="S500" i="7"/>
  <c r="S598" i="7"/>
  <c r="N598" i="7"/>
  <c r="P598" i="7"/>
  <c r="M598" i="7"/>
  <c r="P654" i="7"/>
  <c r="N654" i="7"/>
  <c r="S654" i="7"/>
  <c r="M654" i="7"/>
  <c r="P766" i="7"/>
  <c r="N766" i="7"/>
  <c r="M766" i="7"/>
  <c r="S766" i="7"/>
  <c r="P542" i="7"/>
  <c r="N542" i="7"/>
  <c r="S542" i="7"/>
  <c r="M542" i="7"/>
  <c r="P934" i="7"/>
  <c r="N934" i="7"/>
  <c r="S934" i="7"/>
  <c r="M934" i="7"/>
  <c r="M458" i="7"/>
  <c r="S458" i="7"/>
  <c r="P458" i="7"/>
  <c r="N458" i="7"/>
  <c r="N627" i="7"/>
  <c r="M627" i="7"/>
  <c r="S627" i="7"/>
  <c r="P627" i="7"/>
  <c r="Y574" i="1"/>
  <c r="Y568" i="1"/>
  <c r="Y576" i="1"/>
  <c r="A935" i="7"/>
  <c r="B936" i="7"/>
  <c r="A865" i="7"/>
  <c r="B866" i="7"/>
  <c r="A809" i="7"/>
  <c r="B810" i="7"/>
  <c r="A767" i="7"/>
  <c r="B768" i="7"/>
  <c r="A697" i="7"/>
  <c r="B698" i="7"/>
  <c r="B656" i="7"/>
  <c r="A655" i="7"/>
  <c r="A628" i="7"/>
  <c r="B629" i="7"/>
  <c r="B600" i="7"/>
  <c r="A599" i="7"/>
  <c r="A543" i="7"/>
  <c r="B544" i="7"/>
  <c r="A501" i="7"/>
  <c r="B502" i="7"/>
  <c r="B460" i="7"/>
  <c r="A459" i="7"/>
  <c r="A431" i="7"/>
  <c r="B432" i="7"/>
  <c r="N430" i="7"/>
  <c r="M430" i="7"/>
  <c r="S430" i="7"/>
  <c r="P430" i="7"/>
  <c r="B361" i="7"/>
  <c r="A360" i="7"/>
  <c r="N359" i="7"/>
  <c r="P359" i="7"/>
  <c r="S359" i="7"/>
  <c r="M359" i="7"/>
  <c r="S591" i="1"/>
  <c r="Y591" i="1"/>
  <c r="Y590" i="1"/>
  <c r="Y528" i="1"/>
  <c r="Y527" i="1"/>
  <c r="A317" i="7"/>
  <c r="B318" i="7"/>
  <c r="A275" i="7"/>
  <c r="B276" i="7"/>
  <c r="A247" i="7"/>
  <c r="B248" i="7"/>
  <c r="A177" i="7"/>
  <c r="B178" i="7"/>
  <c r="C192" i="7"/>
  <c r="C178" i="7"/>
  <c r="C206" i="7"/>
  <c r="C220" i="7"/>
  <c r="C122" i="7"/>
  <c r="A107" i="7"/>
  <c r="B108" i="7"/>
  <c r="C136" i="7"/>
  <c r="C108" i="7"/>
  <c r="C150" i="7"/>
  <c r="T544" i="1"/>
  <c r="AB544" i="1" s="1"/>
  <c r="T574" i="1"/>
  <c r="AB574" i="1" s="1"/>
  <c r="Y589" i="1"/>
  <c r="Y520" i="1"/>
  <c r="T528" i="1"/>
  <c r="AB528" i="1" s="1"/>
  <c r="T543" i="1"/>
  <c r="AB543" i="1" s="1"/>
  <c r="S543" i="1"/>
  <c r="Y542" i="1"/>
  <c r="T592" i="1"/>
  <c r="AB592" i="1" s="1"/>
  <c r="T536" i="1"/>
  <c r="AB536" i="1" s="1"/>
  <c r="Y534" i="1"/>
  <c r="T535" i="1"/>
  <c r="AB535" i="1" s="1"/>
  <c r="T512" i="1"/>
  <c r="AB512" i="1" s="1"/>
  <c r="T584" i="1"/>
  <c r="AB584" i="1" s="1"/>
  <c r="Y581" i="1"/>
  <c r="T583" i="1"/>
  <c r="AB583" i="1" s="1"/>
  <c r="S575" i="1"/>
  <c r="T575" i="1"/>
  <c r="AB575" i="1" s="1"/>
  <c r="T576" i="1"/>
  <c r="AB576" i="1" s="1"/>
  <c r="T591" i="1"/>
  <c r="AB591" i="1" s="1"/>
  <c r="T552" i="1"/>
  <c r="AB552" i="1" s="1"/>
  <c r="Y550" i="1"/>
  <c r="T551" i="1"/>
  <c r="AB551" i="1" s="1"/>
  <c r="T511" i="1"/>
  <c r="AB511" i="1" s="1"/>
  <c r="S528" i="1"/>
  <c r="S551" i="1"/>
  <c r="S590" i="1"/>
  <c r="S568" i="1"/>
  <c r="S574" i="1"/>
  <c r="S583" i="1"/>
  <c r="S511" i="1"/>
  <c r="S542" i="1"/>
  <c r="S535" i="1"/>
  <c r="S478" i="1"/>
  <c r="N478" i="1"/>
  <c r="M478" i="1"/>
  <c r="L478" i="1"/>
  <c r="N477" i="1"/>
  <c r="M477" i="1"/>
  <c r="L477" i="1"/>
  <c r="N476" i="1"/>
  <c r="M476" i="1"/>
  <c r="L476" i="1"/>
  <c r="N475" i="1"/>
  <c r="M475" i="1"/>
  <c r="L475" i="1"/>
  <c r="N474" i="1"/>
  <c r="M474" i="1"/>
  <c r="L474" i="1"/>
  <c r="S502" i="1"/>
  <c r="N502" i="1"/>
  <c r="M502" i="1"/>
  <c r="L502" i="1"/>
  <c r="Y501" i="1"/>
  <c r="N501" i="1"/>
  <c r="M501" i="1"/>
  <c r="L501" i="1"/>
  <c r="N500" i="1"/>
  <c r="M500" i="1"/>
  <c r="L500" i="1"/>
  <c r="N499" i="1"/>
  <c r="M499" i="1"/>
  <c r="L499" i="1"/>
  <c r="N498" i="1"/>
  <c r="M498" i="1"/>
  <c r="L498" i="1"/>
  <c r="N497" i="1"/>
  <c r="M497" i="1"/>
  <c r="L497" i="1"/>
  <c r="N496" i="1"/>
  <c r="M496" i="1"/>
  <c r="L496" i="1"/>
  <c r="N495" i="1"/>
  <c r="M495" i="1"/>
  <c r="L495" i="1"/>
  <c r="S494" i="1"/>
  <c r="N494" i="1"/>
  <c r="M494" i="1"/>
  <c r="L494" i="1"/>
  <c r="Y493" i="1"/>
  <c r="N493" i="1"/>
  <c r="M493" i="1"/>
  <c r="L493" i="1"/>
  <c r="N492" i="1"/>
  <c r="M492" i="1"/>
  <c r="L492" i="1"/>
  <c r="N491" i="1"/>
  <c r="M491" i="1"/>
  <c r="L491" i="1"/>
  <c r="N490" i="1"/>
  <c r="M490" i="1"/>
  <c r="L490" i="1"/>
  <c r="N489" i="1"/>
  <c r="M489" i="1"/>
  <c r="L489" i="1"/>
  <c r="N488" i="1"/>
  <c r="M488" i="1"/>
  <c r="L488" i="1"/>
  <c r="N487" i="1"/>
  <c r="M487" i="1"/>
  <c r="L487" i="1"/>
  <c r="S486" i="1"/>
  <c r="N486" i="1"/>
  <c r="M486" i="1"/>
  <c r="L486" i="1"/>
  <c r="N485" i="1"/>
  <c r="M485" i="1"/>
  <c r="L485" i="1"/>
  <c r="N484" i="1"/>
  <c r="M484" i="1"/>
  <c r="L484" i="1"/>
  <c r="N483" i="1"/>
  <c r="M483" i="1"/>
  <c r="L483" i="1"/>
  <c r="N482" i="1"/>
  <c r="M482" i="1"/>
  <c r="L482" i="1"/>
  <c r="N481" i="1"/>
  <c r="M481" i="1"/>
  <c r="L481" i="1"/>
  <c r="N480" i="1"/>
  <c r="M480" i="1"/>
  <c r="L480" i="1"/>
  <c r="N479" i="1"/>
  <c r="M479" i="1"/>
  <c r="L479" i="1"/>
  <c r="S454" i="1"/>
  <c r="N454" i="1"/>
  <c r="M454" i="1"/>
  <c r="L454" i="1"/>
  <c r="Y453" i="1"/>
  <c r="N453" i="1"/>
  <c r="M453" i="1"/>
  <c r="L453" i="1"/>
  <c r="N452" i="1"/>
  <c r="M452" i="1"/>
  <c r="L452" i="1"/>
  <c r="N451" i="1"/>
  <c r="M451" i="1"/>
  <c r="L451" i="1"/>
  <c r="S470" i="1"/>
  <c r="N470" i="1"/>
  <c r="M470" i="1"/>
  <c r="L470" i="1"/>
  <c r="Y469" i="1"/>
  <c r="N469" i="1"/>
  <c r="M469" i="1"/>
  <c r="L469" i="1"/>
  <c r="N468" i="1"/>
  <c r="M468" i="1"/>
  <c r="L468" i="1"/>
  <c r="N467" i="1"/>
  <c r="M467" i="1"/>
  <c r="L467" i="1"/>
  <c r="N466" i="1"/>
  <c r="M466" i="1"/>
  <c r="L466" i="1"/>
  <c r="N465" i="1"/>
  <c r="M465" i="1"/>
  <c r="L465" i="1"/>
  <c r="N464" i="1"/>
  <c r="M464" i="1"/>
  <c r="L464" i="1"/>
  <c r="N463" i="1"/>
  <c r="M463" i="1"/>
  <c r="L463" i="1"/>
  <c r="S462" i="1"/>
  <c r="N462" i="1"/>
  <c r="M462" i="1"/>
  <c r="L462" i="1"/>
  <c r="Y461" i="1"/>
  <c r="N461" i="1"/>
  <c r="M461" i="1"/>
  <c r="L461" i="1"/>
  <c r="N460" i="1"/>
  <c r="M460" i="1"/>
  <c r="L460" i="1"/>
  <c r="N459" i="1"/>
  <c r="M459" i="1"/>
  <c r="L459" i="1"/>
  <c r="N458" i="1"/>
  <c r="M458" i="1"/>
  <c r="L458" i="1"/>
  <c r="N457" i="1"/>
  <c r="M457" i="1"/>
  <c r="L457" i="1"/>
  <c r="N456" i="1"/>
  <c r="M456" i="1"/>
  <c r="L456" i="1"/>
  <c r="N455" i="1"/>
  <c r="M455" i="1"/>
  <c r="L455" i="1"/>
  <c r="S417" i="1"/>
  <c r="N417" i="1"/>
  <c r="M417" i="1"/>
  <c r="L417" i="1"/>
  <c r="Y415" i="1"/>
  <c r="N415" i="1"/>
  <c r="M415" i="1"/>
  <c r="L415" i="1"/>
  <c r="N414" i="1"/>
  <c r="M414" i="1"/>
  <c r="L414" i="1"/>
  <c r="S447" i="1"/>
  <c r="N447" i="1"/>
  <c r="M447" i="1"/>
  <c r="L447" i="1"/>
  <c r="Y446" i="1"/>
  <c r="N446" i="1"/>
  <c r="M446" i="1"/>
  <c r="L446" i="1"/>
  <c r="N445" i="1"/>
  <c r="M445" i="1"/>
  <c r="L445" i="1"/>
  <c r="N444" i="1"/>
  <c r="M444" i="1"/>
  <c r="L444" i="1"/>
  <c r="N443" i="1"/>
  <c r="M443" i="1"/>
  <c r="L443" i="1"/>
  <c r="N442" i="1"/>
  <c r="M442" i="1"/>
  <c r="L442" i="1"/>
  <c r="N441" i="1"/>
  <c r="M441" i="1"/>
  <c r="L441" i="1"/>
  <c r="N440" i="1"/>
  <c r="M440" i="1"/>
  <c r="L440" i="1"/>
  <c r="S439" i="1"/>
  <c r="N439" i="1"/>
  <c r="M439" i="1"/>
  <c r="L439" i="1"/>
  <c r="Y438" i="1"/>
  <c r="N438" i="1"/>
  <c r="M438" i="1"/>
  <c r="L438" i="1"/>
  <c r="N437" i="1"/>
  <c r="M437" i="1"/>
  <c r="L437" i="1"/>
  <c r="N436" i="1"/>
  <c r="M436" i="1"/>
  <c r="L436" i="1"/>
  <c r="N435" i="1"/>
  <c r="M435" i="1"/>
  <c r="L435" i="1"/>
  <c r="N434" i="1"/>
  <c r="M434" i="1"/>
  <c r="L434" i="1"/>
  <c r="N433" i="1"/>
  <c r="M433" i="1"/>
  <c r="L433" i="1"/>
  <c r="N432" i="1"/>
  <c r="M432" i="1"/>
  <c r="L432" i="1"/>
  <c r="Y430" i="1"/>
  <c r="N431" i="1"/>
  <c r="M431" i="1"/>
  <c r="L431" i="1"/>
  <c r="N430" i="1"/>
  <c r="M430" i="1"/>
  <c r="L430" i="1"/>
  <c r="N429" i="1"/>
  <c r="M429" i="1"/>
  <c r="L429" i="1"/>
  <c r="N428" i="1"/>
  <c r="M428" i="1"/>
  <c r="L428" i="1"/>
  <c r="N427" i="1"/>
  <c r="M427" i="1"/>
  <c r="L427" i="1"/>
  <c r="N426" i="1"/>
  <c r="M426" i="1"/>
  <c r="L426" i="1"/>
  <c r="N425" i="1"/>
  <c r="M425" i="1"/>
  <c r="L425" i="1"/>
  <c r="N424" i="1"/>
  <c r="M424" i="1"/>
  <c r="L424" i="1"/>
  <c r="N423" i="1"/>
  <c r="M423" i="1"/>
  <c r="L423" i="1"/>
  <c r="N422" i="1"/>
  <c r="M422" i="1"/>
  <c r="L422" i="1"/>
  <c r="N421" i="1"/>
  <c r="M421" i="1"/>
  <c r="L421" i="1"/>
  <c r="N420" i="1"/>
  <c r="M420" i="1"/>
  <c r="L420" i="1"/>
  <c r="N419" i="1"/>
  <c r="M419" i="1"/>
  <c r="L419" i="1"/>
  <c r="N418" i="1"/>
  <c r="M418" i="1"/>
  <c r="L418" i="1"/>
  <c r="S410" i="1"/>
  <c r="N410" i="1"/>
  <c r="M410" i="1"/>
  <c r="L410" i="1"/>
  <c r="Y409" i="1"/>
  <c r="N409" i="1"/>
  <c r="M409" i="1"/>
  <c r="L409" i="1"/>
  <c r="N408" i="1"/>
  <c r="M408" i="1"/>
  <c r="L408" i="1"/>
  <c r="N407" i="1"/>
  <c r="M407" i="1"/>
  <c r="L407" i="1"/>
  <c r="N406" i="1"/>
  <c r="M406" i="1"/>
  <c r="L406" i="1"/>
  <c r="N405" i="1"/>
  <c r="M405" i="1"/>
  <c r="L405" i="1"/>
  <c r="N404" i="1"/>
  <c r="M404" i="1"/>
  <c r="L404" i="1"/>
  <c r="N403" i="1"/>
  <c r="M403" i="1"/>
  <c r="L403" i="1"/>
  <c r="S402" i="1"/>
  <c r="N402" i="1"/>
  <c r="M402" i="1"/>
  <c r="L402" i="1"/>
  <c r="N401" i="1"/>
  <c r="M401" i="1"/>
  <c r="L401" i="1"/>
  <c r="N400" i="1"/>
  <c r="M400" i="1"/>
  <c r="L400" i="1"/>
  <c r="N399" i="1"/>
  <c r="M399" i="1"/>
  <c r="L399" i="1"/>
  <c r="N398" i="1"/>
  <c r="M398" i="1"/>
  <c r="L398" i="1"/>
  <c r="N397" i="1"/>
  <c r="M397" i="1"/>
  <c r="L397" i="1"/>
  <c r="N396" i="1"/>
  <c r="M396" i="1"/>
  <c r="L396" i="1"/>
  <c r="N395" i="1"/>
  <c r="M395" i="1"/>
  <c r="L395" i="1"/>
  <c r="S394" i="1"/>
  <c r="N394" i="1"/>
  <c r="M394" i="1"/>
  <c r="L394" i="1"/>
  <c r="Y393" i="1"/>
  <c r="N393" i="1"/>
  <c r="M393" i="1"/>
  <c r="L393" i="1"/>
  <c r="N392" i="1"/>
  <c r="M392" i="1"/>
  <c r="L392" i="1"/>
  <c r="N391" i="1"/>
  <c r="M391" i="1"/>
  <c r="L391" i="1"/>
  <c r="N390" i="1"/>
  <c r="M390" i="1"/>
  <c r="L390" i="1"/>
  <c r="N389" i="1"/>
  <c r="M389" i="1"/>
  <c r="L389" i="1"/>
  <c r="N388" i="1"/>
  <c r="M388" i="1"/>
  <c r="L388" i="1"/>
  <c r="N387" i="1"/>
  <c r="M387" i="1"/>
  <c r="L387" i="1"/>
  <c r="S375" i="1"/>
  <c r="N375" i="1"/>
  <c r="M375" i="1"/>
  <c r="L375" i="1"/>
  <c r="Y374" i="1"/>
  <c r="N374" i="1"/>
  <c r="M374" i="1"/>
  <c r="L374" i="1"/>
  <c r="N373" i="1"/>
  <c r="M373" i="1"/>
  <c r="L373" i="1"/>
  <c r="N372" i="1"/>
  <c r="M372" i="1"/>
  <c r="L372" i="1"/>
  <c r="N371" i="1"/>
  <c r="M371" i="1"/>
  <c r="L371" i="1"/>
  <c r="N370" i="1"/>
  <c r="M370" i="1"/>
  <c r="L370" i="1"/>
  <c r="N368" i="1"/>
  <c r="M368" i="1"/>
  <c r="L368" i="1"/>
  <c r="S383" i="1"/>
  <c r="N383" i="1"/>
  <c r="M383" i="1"/>
  <c r="L383" i="1"/>
  <c r="N382" i="1"/>
  <c r="M382" i="1"/>
  <c r="L382" i="1"/>
  <c r="N381" i="1"/>
  <c r="M381" i="1"/>
  <c r="L381" i="1"/>
  <c r="N380" i="1"/>
  <c r="M380" i="1"/>
  <c r="L380" i="1"/>
  <c r="N379" i="1"/>
  <c r="M379" i="1"/>
  <c r="L379" i="1"/>
  <c r="N378" i="1"/>
  <c r="M378" i="1"/>
  <c r="L378" i="1"/>
  <c r="N377" i="1"/>
  <c r="M377" i="1"/>
  <c r="L377" i="1"/>
  <c r="N376" i="1"/>
  <c r="M376" i="1"/>
  <c r="L376" i="1"/>
  <c r="S364" i="1"/>
  <c r="S356" i="1"/>
  <c r="N356" i="1"/>
  <c r="M356" i="1"/>
  <c r="L356" i="1"/>
  <c r="Y355" i="1"/>
  <c r="N355" i="1"/>
  <c r="M355" i="1"/>
  <c r="L355" i="1"/>
  <c r="N354" i="1"/>
  <c r="M354" i="1"/>
  <c r="L354" i="1"/>
  <c r="N364" i="1"/>
  <c r="M364" i="1"/>
  <c r="L364" i="1"/>
  <c r="Y363" i="1"/>
  <c r="N363" i="1"/>
  <c r="M363" i="1"/>
  <c r="L363" i="1"/>
  <c r="N362" i="1"/>
  <c r="M362" i="1"/>
  <c r="L362" i="1"/>
  <c r="N361" i="1"/>
  <c r="M361" i="1"/>
  <c r="L361" i="1"/>
  <c r="N360" i="1"/>
  <c r="M360" i="1"/>
  <c r="L360" i="1"/>
  <c r="N359" i="1"/>
  <c r="M359" i="1"/>
  <c r="L359" i="1"/>
  <c r="N358" i="1"/>
  <c r="M358" i="1"/>
  <c r="L358" i="1"/>
  <c r="N357" i="1"/>
  <c r="M357" i="1"/>
  <c r="L357" i="1"/>
  <c r="S350" i="1"/>
  <c r="N350" i="1"/>
  <c r="M350" i="1"/>
  <c r="L350" i="1"/>
  <c r="Y349" i="1"/>
  <c r="N349" i="1"/>
  <c r="M349" i="1"/>
  <c r="L349" i="1"/>
  <c r="N348" i="1"/>
  <c r="M348" i="1"/>
  <c r="L348" i="1"/>
  <c r="N347" i="1"/>
  <c r="M347" i="1"/>
  <c r="L347" i="1"/>
  <c r="N346" i="1"/>
  <c r="M346" i="1"/>
  <c r="L346" i="1"/>
  <c r="N345" i="1"/>
  <c r="M345" i="1"/>
  <c r="L345" i="1"/>
  <c r="N344" i="1"/>
  <c r="M344" i="1"/>
  <c r="L344" i="1"/>
  <c r="N343" i="1"/>
  <c r="M343" i="1"/>
  <c r="L343" i="1"/>
  <c r="S342" i="1"/>
  <c r="N342" i="1"/>
  <c r="M342" i="1"/>
  <c r="L342" i="1"/>
  <c r="Y341" i="1"/>
  <c r="N341" i="1"/>
  <c r="M341" i="1"/>
  <c r="L341" i="1"/>
  <c r="N340" i="1"/>
  <c r="M340" i="1"/>
  <c r="L340" i="1"/>
  <c r="N339" i="1"/>
  <c r="M339" i="1"/>
  <c r="L339" i="1"/>
  <c r="N338" i="1"/>
  <c r="M338" i="1"/>
  <c r="L338" i="1"/>
  <c r="N337" i="1"/>
  <c r="M337" i="1"/>
  <c r="L337" i="1"/>
  <c r="N336" i="1"/>
  <c r="M336" i="1"/>
  <c r="L336" i="1"/>
  <c r="N335" i="1"/>
  <c r="M335" i="1"/>
  <c r="L335" i="1"/>
  <c r="Y334" i="1"/>
  <c r="N334" i="1"/>
  <c r="M334" i="1"/>
  <c r="L334" i="1"/>
  <c r="N333" i="1"/>
  <c r="M333" i="1"/>
  <c r="L333" i="1"/>
  <c r="N332" i="1"/>
  <c r="M332" i="1"/>
  <c r="L332" i="1"/>
  <c r="N331" i="1"/>
  <c r="M331" i="1"/>
  <c r="L331" i="1"/>
  <c r="N330" i="1"/>
  <c r="M330" i="1"/>
  <c r="L330" i="1"/>
  <c r="N329" i="1"/>
  <c r="M329" i="1"/>
  <c r="L329" i="1"/>
  <c r="N328" i="1"/>
  <c r="M328" i="1"/>
  <c r="L328" i="1"/>
  <c r="N327" i="1"/>
  <c r="M327" i="1"/>
  <c r="L327" i="1"/>
  <c r="N326" i="1"/>
  <c r="M326" i="1"/>
  <c r="L326" i="1"/>
  <c r="N325" i="1"/>
  <c r="M325" i="1"/>
  <c r="L325" i="1"/>
  <c r="N324" i="1"/>
  <c r="M324" i="1"/>
  <c r="L324" i="1"/>
  <c r="N323" i="1"/>
  <c r="M323" i="1"/>
  <c r="L323" i="1"/>
  <c r="N322" i="1"/>
  <c r="M322" i="1"/>
  <c r="L322" i="1"/>
  <c r="N321" i="1"/>
  <c r="M321" i="1"/>
  <c r="L321" i="1"/>
  <c r="N320" i="1"/>
  <c r="M320" i="1"/>
  <c r="L320" i="1"/>
  <c r="N319" i="1"/>
  <c r="M319" i="1"/>
  <c r="L319" i="1"/>
  <c r="S315" i="1"/>
  <c r="N315" i="1"/>
  <c r="M315" i="1"/>
  <c r="L315" i="1"/>
  <c r="S314" i="1"/>
  <c r="N314" i="1"/>
  <c r="M314" i="1"/>
  <c r="L314" i="1"/>
  <c r="N313" i="1"/>
  <c r="M313" i="1"/>
  <c r="L313" i="1"/>
  <c r="N312" i="1"/>
  <c r="M312" i="1"/>
  <c r="L312" i="1"/>
  <c r="N311" i="1"/>
  <c r="M311" i="1"/>
  <c r="L311" i="1"/>
  <c r="N310" i="1"/>
  <c r="M310" i="1"/>
  <c r="L310" i="1"/>
  <c r="N309" i="1"/>
  <c r="M309" i="1"/>
  <c r="L309" i="1"/>
  <c r="N308" i="1"/>
  <c r="M308" i="1"/>
  <c r="L308" i="1"/>
  <c r="N307" i="1"/>
  <c r="M307" i="1"/>
  <c r="L307" i="1"/>
  <c r="N306" i="1"/>
  <c r="M306" i="1"/>
  <c r="L306" i="1"/>
  <c r="N305" i="1"/>
  <c r="M305" i="1"/>
  <c r="L305" i="1"/>
  <c r="N304" i="1"/>
  <c r="M304" i="1"/>
  <c r="L304" i="1"/>
  <c r="N303" i="1"/>
  <c r="M303" i="1"/>
  <c r="L303" i="1"/>
  <c r="N302" i="1"/>
  <c r="M302" i="1"/>
  <c r="L302" i="1"/>
  <c r="N301" i="1"/>
  <c r="M301" i="1"/>
  <c r="L301" i="1"/>
  <c r="N300" i="1"/>
  <c r="M300" i="1"/>
  <c r="L300" i="1"/>
  <c r="N299" i="1"/>
  <c r="M299" i="1"/>
  <c r="L299" i="1"/>
  <c r="N298" i="1"/>
  <c r="M298" i="1"/>
  <c r="L298" i="1"/>
  <c r="N297" i="1"/>
  <c r="M297" i="1"/>
  <c r="L297" i="1"/>
  <c r="N296" i="1"/>
  <c r="M296" i="1"/>
  <c r="L296" i="1"/>
  <c r="N295" i="1"/>
  <c r="M295" i="1"/>
  <c r="L295" i="1"/>
  <c r="N294" i="1"/>
  <c r="M294" i="1"/>
  <c r="L294" i="1"/>
  <c r="N293" i="1"/>
  <c r="M293" i="1"/>
  <c r="L293" i="1"/>
  <c r="N292" i="1"/>
  <c r="M292" i="1"/>
  <c r="L292" i="1"/>
  <c r="U547" i="1"/>
  <c r="V547" i="1" s="1"/>
  <c r="U505" i="1"/>
  <c r="V505" i="1" s="1"/>
  <c r="U473" i="1"/>
  <c r="V473" i="1" s="1"/>
  <c r="U450" i="1"/>
  <c r="V450" i="1" s="1"/>
  <c r="U413" i="1"/>
  <c r="V413" i="1" s="1"/>
  <c r="U386" i="1"/>
  <c r="V386" i="1" s="1"/>
  <c r="U367" i="1"/>
  <c r="V367" i="1" s="1"/>
  <c r="U353" i="1"/>
  <c r="V353" i="1" s="1"/>
  <c r="U318" i="1"/>
  <c r="V318" i="1" s="1"/>
  <c r="U291" i="1"/>
  <c r="V291" i="1" s="1"/>
  <c r="U266" i="1"/>
  <c r="V266" i="1" s="1"/>
  <c r="U248" i="1"/>
  <c r="V248" i="1" s="1"/>
  <c r="U208" i="1"/>
  <c r="V208" i="1" s="1"/>
  <c r="U181" i="1"/>
  <c r="V181" i="1" s="1"/>
  <c r="U156" i="1"/>
  <c r="V156" i="1" s="1"/>
  <c r="U142" i="1"/>
  <c r="V142" i="1" s="1"/>
  <c r="U100" i="1"/>
  <c r="V100" i="1" s="1"/>
  <c r="N268" i="1"/>
  <c r="M268" i="1"/>
  <c r="L268" i="1"/>
  <c r="N267" i="1"/>
  <c r="M267" i="1"/>
  <c r="L267" i="1"/>
  <c r="S288" i="1"/>
  <c r="N288" i="1"/>
  <c r="M288" i="1"/>
  <c r="L288" i="1"/>
  <c r="N287" i="1"/>
  <c r="M287" i="1"/>
  <c r="L287" i="1"/>
  <c r="N286" i="1"/>
  <c r="M286" i="1"/>
  <c r="L286" i="1"/>
  <c r="N285" i="1"/>
  <c r="M285" i="1"/>
  <c r="L285" i="1"/>
  <c r="N284" i="1"/>
  <c r="M284" i="1"/>
  <c r="L284" i="1"/>
  <c r="N283" i="1"/>
  <c r="M283" i="1"/>
  <c r="L283" i="1"/>
  <c r="N282" i="1"/>
  <c r="M282" i="1"/>
  <c r="L282" i="1"/>
  <c r="N281" i="1"/>
  <c r="M281" i="1"/>
  <c r="L281" i="1"/>
  <c r="N280" i="1"/>
  <c r="M280" i="1"/>
  <c r="L280" i="1"/>
  <c r="N279" i="1"/>
  <c r="M279" i="1"/>
  <c r="L279" i="1"/>
  <c r="N278" i="1"/>
  <c r="M278" i="1"/>
  <c r="L278" i="1"/>
  <c r="N277" i="1"/>
  <c r="M277" i="1"/>
  <c r="L277" i="1"/>
  <c r="N276" i="1"/>
  <c r="M276" i="1"/>
  <c r="L276" i="1"/>
  <c r="N275" i="1"/>
  <c r="M275" i="1"/>
  <c r="L275" i="1"/>
  <c r="N274" i="1"/>
  <c r="M274" i="1"/>
  <c r="L274" i="1"/>
  <c r="N273" i="1"/>
  <c r="M273" i="1"/>
  <c r="L273" i="1"/>
  <c r="S272" i="1"/>
  <c r="N272" i="1"/>
  <c r="M272" i="1"/>
  <c r="L272" i="1"/>
  <c r="N271" i="1"/>
  <c r="M271" i="1"/>
  <c r="L271" i="1"/>
  <c r="N270" i="1"/>
  <c r="M270" i="1"/>
  <c r="L270" i="1"/>
  <c r="N269" i="1"/>
  <c r="M269" i="1"/>
  <c r="L269" i="1"/>
  <c r="S255" i="1"/>
  <c r="N255" i="1"/>
  <c r="M255" i="1"/>
  <c r="L255" i="1"/>
  <c r="R254" i="1"/>
  <c r="N254" i="1"/>
  <c r="M254" i="1"/>
  <c r="L254" i="1"/>
  <c r="K254" i="1"/>
  <c r="N253" i="1"/>
  <c r="M253" i="1"/>
  <c r="L253" i="1"/>
  <c r="K253" i="1"/>
  <c r="N252" i="1"/>
  <c r="M252" i="1"/>
  <c r="L252" i="1"/>
  <c r="K252" i="1"/>
  <c r="N251" i="1"/>
  <c r="M251" i="1"/>
  <c r="L251" i="1"/>
  <c r="K251" i="1"/>
  <c r="N250" i="1"/>
  <c r="M250" i="1"/>
  <c r="L250" i="1"/>
  <c r="K250" i="1"/>
  <c r="N249" i="1"/>
  <c r="M249" i="1"/>
  <c r="L249" i="1"/>
  <c r="K249" i="1"/>
  <c r="L256" i="1"/>
  <c r="M256" i="1"/>
  <c r="N256" i="1"/>
  <c r="L257" i="1"/>
  <c r="M257" i="1"/>
  <c r="N257" i="1"/>
  <c r="L258" i="1"/>
  <c r="M258" i="1"/>
  <c r="N258" i="1"/>
  <c r="L259" i="1"/>
  <c r="M259" i="1"/>
  <c r="N259" i="1"/>
  <c r="L260" i="1"/>
  <c r="M260" i="1"/>
  <c r="N260" i="1"/>
  <c r="K261" i="1"/>
  <c r="K259" i="1" s="1"/>
  <c r="K257" i="1" s="1"/>
  <c r="L261" i="1"/>
  <c r="M261" i="1"/>
  <c r="N261" i="1"/>
  <c r="K262" i="1"/>
  <c r="K260" i="1" s="1"/>
  <c r="K258" i="1" s="1"/>
  <c r="K256" i="1" s="1"/>
  <c r="L262" i="1"/>
  <c r="M262" i="1"/>
  <c r="N262" i="1"/>
  <c r="R262" i="1"/>
  <c r="L263" i="1"/>
  <c r="M263" i="1"/>
  <c r="N263" i="1"/>
  <c r="S263" i="1"/>
  <c r="S245" i="1"/>
  <c r="N245" i="1"/>
  <c r="M245" i="1"/>
  <c r="L245" i="1"/>
  <c r="N244" i="1"/>
  <c r="M244" i="1"/>
  <c r="L244" i="1"/>
  <c r="N243" i="1"/>
  <c r="M243" i="1"/>
  <c r="L243" i="1"/>
  <c r="N242" i="1"/>
  <c r="M242" i="1"/>
  <c r="L242" i="1"/>
  <c r="N241" i="1"/>
  <c r="M241" i="1"/>
  <c r="L241" i="1"/>
  <c r="N240" i="1"/>
  <c r="M240" i="1"/>
  <c r="L240" i="1"/>
  <c r="N239" i="1"/>
  <c r="M239" i="1"/>
  <c r="L239" i="1"/>
  <c r="N238" i="1"/>
  <c r="M238" i="1"/>
  <c r="L238" i="1"/>
  <c r="S237" i="1"/>
  <c r="N237" i="1"/>
  <c r="M237" i="1"/>
  <c r="L237" i="1"/>
  <c r="N236" i="1"/>
  <c r="M236" i="1"/>
  <c r="L236" i="1"/>
  <c r="N235" i="1"/>
  <c r="M235" i="1"/>
  <c r="L235" i="1"/>
  <c r="N234" i="1"/>
  <c r="M234" i="1"/>
  <c r="L234" i="1"/>
  <c r="N233" i="1"/>
  <c r="M233" i="1"/>
  <c r="L233" i="1"/>
  <c r="N232" i="1"/>
  <c r="M232" i="1"/>
  <c r="L232" i="1"/>
  <c r="N231" i="1"/>
  <c r="M231" i="1"/>
  <c r="L231" i="1"/>
  <c r="N230" i="1"/>
  <c r="M230" i="1"/>
  <c r="L230" i="1"/>
  <c r="S229" i="1"/>
  <c r="N229" i="1"/>
  <c r="M229" i="1"/>
  <c r="L229" i="1"/>
  <c r="N228" i="1"/>
  <c r="M228" i="1"/>
  <c r="L228" i="1"/>
  <c r="N227" i="1"/>
  <c r="M227" i="1"/>
  <c r="L227" i="1"/>
  <c r="N226" i="1"/>
  <c r="M226" i="1"/>
  <c r="L226" i="1"/>
  <c r="N225" i="1"/>
  <c r="M225" i="1"/>
  <c r="L225" i="1"/>
  <c r="N224" i="1"/>
  <c r="M224" i="1"/>
  <c r="L224" i="1"/>
  <c r="N223" i="1"/>
  <c r="M223" i="1"/>
  <c r="L223" i="1"/>
  <c r="N222" i="1"/>
  <c r="M222" i="1"/>
  <c r="L222" i="1"/>
  <c r="S221" i="1"/>
  <c r="N221" i="1"/>
  <c r="M221" i="1"/>
  <c r="L221" i="1"/>
  <c r="N220" i="1"/>
  <c r="M220" i="1"/>
  <c r="L220" i="1"/>
  <c r="N219" i="1"/>
  <c r="M219" i="1"/>
  <c r="L219" i="1"/>
  <c r="N218" i="1"/>
  <c r="M218" i="1"/>
  <c r="L218" i="1"/>
  <c r="N217" i="1"/>
  <c r="M217" i="1"/>
  <c r="L217" i="1"/>
  <c r="N216" i="1"/>
  <c r="M216" i="1"/>
  <c r="L216" i="1"/>
  <c r="N215" i="1"/>
  <c r="M215" i="1"/>
  <c r="L215" i="1"/>
  <c r="N214" i="1"/>
  <c r="M214" i="1"/>
  <c r="L214" i="1"/>
  <c r="S213" i="1"/>
  <c r="N213" i="1"/>
  <c r="M213" i="1"/>
  <c r="L213" i="1"/>
  <c r="N212" i="1"/>
  <c r="M212" i="1"/>
  <c r="L212" i="1"/>
  <c r="N211" i="1"/>
  <c r="M211" i="1"/>
  <c r="L211" i="1"/>
  <c r="N210" i="1"/>
  <c r="M210" i="1"/>
  <c r="L210" i="1"/>
  <c r="N209" i="1"/>
  <c r="M209" i="1"/>
  <c r="L209" i="1"/>
  <c r="N189" i="1"/>
  <c r="M189" i="1"/>
  <c r="L189" i="1"/>
  <c r="N188" i="1"/>
  <c r="M188" i="1"/>
  <c r="L188" i="1"/>
  <c r="N187" i="1"/>
  <c r="M187" i="1"/>
  <c r="L187" i="1"/>
  <c r="N186" i="1"/>
  <c r="M186" i="1"/>
  <c r="L186" i="1"/>
  <c r="N185" i="1"/>
  <c r="M185" i="1"/>
  <c r="L185" i="1"/>
  <c r="N184" i="1"/>
  <c r="M184" i="1"/>
  <c r="L184" i="1"/>
  <c r="N183" i="1"/>
  <c r="M183" i="1"/>
  <c r="L183" i="1"/>
  <c r="N182" i="1"/>
  <c r="M182" i="1"/>
  <c r="L182" i="1"/>
  <c r="S205" i="1"/>
  <c r="N205" i="1"/>
  <c r="M205" i="1"/>
  <c r="L205" i="1"/>
  <c r="N204" i="1"/>
  <c r="M204" i="1"/>
  <c r="L204" i="1"/>
  <c r="N203" i="1"/>
  <c r="M203" i="1"/>
  <c r="L203" i="1"/>
  <c r="N202" i="1"/>
  <c r="M202" i="1"/>
  <c r="L202" i="1"/>
  <c r="N201" i="1"/>
  <c r="M201" i="1"/>
  <c r="L201" i="1"/>
  <c r="N200" i="1"/>
  <c r="M200" i="1"/>
  <c r="L200" i="1"/>
  <c r="N199" i="1"/>
  <c r="M199" i="1"/>
  <c r="L199" i="1"/>
  <c r="N198" i="1"/>
  <c r="M198" i="1"/>
  <c r="L198" i="1"/>
  <c r="N197" i="1"/>
  <c r="M197" i="1"/>
  <c r="L197" i="1"/>
  <c r="N196" i="1"/>
  <c r="M196" i="1"/>
  <c r="L196" i="1"/>
  <c r="N195" i="1"/>
  <c r="M195" i="1"/>
  <c r="L195" i="1"/>
  <c r="N194" i="1"/>
  <c r="M194" i="1"/>
  <c r="L194" i="1"/>
  <c r="N193" i="1"/>
  <c r="M193" i="1"/>
  <c r="L193" i="1"/>
  <c r="N192" i="1"/>
  <c r="M192" i="1"/>
  <c r="L192" i="1"/>
  <c r="N191" i="1"/>
  <c r="M191" i="1"/>
  <c r="L191" i="1"/>
  <c r="N190" i="1"/>
  <c r="M190" i="1"/>
  <c r="L190" i="1"/>
  <c r="N158" i="1"/>
  <c r="M158" i="1"/>
  <c r="L158" i="1"/>
  <c r="N157" i="1"/>
  <c r="M157" i="1"/>
  <c r="L157" i="1"/>
  <c r="S178" i="1"/>
  <c r="N178" i="1"/>
  <c r="M178" i="1"/>
  <c r="L178" i="1"/>
  <c r="R177" i="1"/>
  <c r="Y177" i="1" s="1"/>
  <c r="N177" i="1"/>
  <c r="M177" i="1"/>
  <c r="L177" i="1"/>
  <c r="K177" i="1"/>
  <c r="K175" i="1" s="1"/>
  <c r="K173" i="1" s="1"/>
  <c r="K171" i="1" s="1"/>
  <c r="N176" i="1"/>
  <c r="M176" i="1"/>
  <c r="L176" i="1"/>
  <c r="K176" i="1"/>
  <c r="K174" i="1" s="1"/>
  <c r="K172" i="1" s="1"/>
  <c r="N175" i="1"/>
  <c r="M175" i="1"/>
  <c r="L175" i="1"/>
  <c r="N174" i="1"/>
  <c r="M174" i="1"/>
  <c r="L174" i="1"/>
  <c r="N173" i="1"/>
  <c r="M173" i="1"/>
  <c r="L173" i="1"/>
  <c r="N172" i="1"/>
  <c r="M172" i="1"/>
  <c r="L172" i="1"/>
  <c r="N171" i="1"/>
  <c r="M171" i="1"/>
  <c r="L171" i="1"/>
  <c r="R170" i="1"/>
  <c r="Y170" i="1" s="1"/>
  <c r="N170" i="1"/>
  <c r="M170" i="1"/>
  <c r="L170" i="1"/>
  <c r="N169" i="1"/>
  <c r="M169" i="1"/>
  <c r="L169" i="1"/>
  <c r="K169" i="1"/>
  <c r="N168" i="1"/>
  <c r="M168" i="1"/>
  <c r="L168" i="1"/>
  <c r="K168" i="1"/>
  <c r="N167" i="1"/>
  <c r="M167" i="1"/>
  <c r="L167" i="1"/>
  <c r="K167" i="1"/>
  <c r="N166" i="1"/>
  <c r="M166" i="1"/>
  <c r="L166" i="1"/>
  <c r="K166" i="1"/>
  <c r="N165" i="1"/>
  <c r="M165" i="1"/>
  <c r="L165" i="1"/>
  <c r="K165" i="1"/>
  <c r="N164" i="1"/>
  <c r="M164" i="1"/>
  <c r="L164" i="1"/>
  <c r="K164" i="1"/>
  <c r="N163" i="1"/>
  <c r="M163" i="1"/>
  <c r="L163" i="1"/>
  <c r="K163" i="1"/>
  <c r="S162" i="1"/>
  <c r="N162" i="1"/>
  <c r="M162" i="1"/>
  <c r="L162" i="1"/>
  <c r="R161" i="1"/>
  <c r="Y161" i="1" s="1"/>
  <c r="N161" i="1"/>
  <c r="M161" i="1"/>
  <c r="L161" i="1"/>
  <c r="N160" i="1"/>
  <c r="M160" i="1"/>
  <c r="L160" i="1"/>
  <c r="N159" i="1"/>
  <c r="M159" i="1"/>
  <c r="L159" i="1"/>
  <c r="S145" i="1"/>
  <c r="N145" i="1"/>
  <c r="M145" i="1"/>
  <c r="L145" i="1"/>
  <c r="R144" i="1"/>
  <c r="Y144" i="1" s="1"/>
  <c r="N144" i="1"/>
  <c r="M144" i="1"/>
  <c r="L144" i="1"/>
  <c r="N143" i="1"/>
  <c r="M143" i="1"/>
  <c r="L143" i="1"/>
  <c r="S153" i="1"/>
  <c r="N153" i="1"/>
  <c r="M153" i="1"/>
  <c r="L153" i="1"/>
  <c r="R152" i="1"/>
  <c r="Y152" i="1" s="1"/>
  <c r="N152" i="1"/>
  <c r="M152" i="1"/>
  <c r="L152" i="1"/>
  <c r="K152" i="1"/>
  <c r="K150" i="1" s="1"/>
  <c r="K148" i="1" s="1"/>
  <c r="K146" i="1" s="1"/>
  <c r="N151" i="1"/>
  <c r="M151" i="1"/>
  <c r="L151" i="1"/>
  <c r="K151" i="1"/>
  <c r="K149" i="1" s="1"/>
  <c r="K147" i="1" s="1"/>
  <c r="N150" i="1"/>
  <c r="M150" i="1"/>
  <c r="L150" i="1"/>
  <c r="N149" i="1"/>
  <c r="M149" i="1"/>
  <c r="L149" i="1"/>
  <c r="N148" i="1"/>
  <c r="M148" i="1"/>
  <c r="L148" i="1"/>
  <c r="N147" i="1"/>
  <c r="M147" i="1"/>
  <c r="L147" i="1"/>
  <c r="N146" i="1"/>
  <c r="M146" i="1"/>
  <c r="L146" i="1"/>
  <c r="X101" i="1"/>
  <c r="X102" i="1"/>
  <c r="X103" i="1"/>
  <c r="X104" i="1"/>
  <c r="X105" i="1"/>
  <c r="X106" i="1"/>
  <c r="X107" i="1"/>
  <c r="Y107" i="1"/>
  <c r="X108" i="1"/>
  <c r="X109" i="1"/>
  <c r="X110" i="1"/>
  <c r="X111" i="1"/>
  <c r="X112" i="1"/>
  <c r="X113" i="1"/>
  <c r="X114" i="1"/>
  <c r="X115" i="1"/>
  <c r="Y115" i="1"/>
  <c r="X116" i="1"/>
  <c r="X117" i="1"/>
  <c r="X118" i="1"/>
  <c r="X119" i="1"/>
  <c r="X120" i="1"/>
  <c r="X121" i="1"/>
  <c r="X122" i="1"/>
  <c r="X123" i="1"/>
  <c r="Y123" i="1"/>
  <c r="X124" i="1"/>
  <c r="X125" i="1"/>
  <c r="X126" i="1"/>
  <c r="X127" i="1"/>
  <c r="X128" i="1"/>
  <c r="X129" i="1"/>
  <c r="X130" i="1"/>
  <c r="X131" i="1"/>
  <c r="Y131" i="1"/>
  <c r="X132" i="1"/>
  <c r="X133" i="1"/>
  <c r="X134" i="1"/>
  <c r="X135" i="1"/>
  <c r="X136" i="1"/>
  <c r="X137" i="1"/>
  <c r="X138" i="1"/>
  <c r="X139" i="1"/>
  <c r="Y139" i="1"/>
  <c r="S107" i="1"/>
  <c r="N107" i="1"/>
  <c r="M107" i="1"/>
  <c r="L107" i="1"/>
  <c r="Y106" i="1"/>
  <c r="N106" i="1"/>
  <c r="M106" i="1"/>
  <c r="L106" i="1"/>
  <c r="N105" i="1"/>
  <c r="M105" i="1"/>
  <c r="L105" i="1"/>
  <c r="N104" i="1"/>
  <c r="M104" i="1"/>
  <c r="L104" i="1"/>
  <c r="N103" i="1"/>
  <c r="M103" i="1"/>
  <c r="L103" i="1"/>
  <c r="N102" i="1"/>
  <c r="M102" i="1"/>
  <c r="L102" i="1"/>
  <c r="N101" i="1"/>
  <c r="M101" i="1"/>
  <c r="L101" i="1"/>
  <c r="S139" i="1"/>
  <c r="N139" i="1"/>
  <c r="M139" i="1"/>
  <c r="L139" i="1"/>
  <c r="N138" i="1"/>
  <c r="M138" i="1"/>
  <c r="L138" i="1"/>
  <c r="N137" i="1"/>
  <c r="M137" i="1"/>
  <c r="L137" i="1"/>
  <c r="N136" i="1"/>
  <c r="M136" i="1"/>
  <c r="L136" i="1"/>
  <c r="N135" i="1"/>
  <c r="M135" i="1"/>
  <c r="L135" i="1"/>
  <c r="N134" i="1"/>
  <c r="M134" i="1"/>
  <c r="L134" i="1"/>
  <c r="N133" i="1"/>
  <c r="M133" i="1"/>
  <c r="L133" i="1"/>
  <c r="N132" i="1"/>
  <c r="M132" i="1"/>
  <c r="L132" i="1"/>
  <c r="S131" i="1"/>
  <c r="N131" i="1"/>
  <c r="M131" i="1"/>
  <c r="L131" i="1"/>
  <c r="N130" i="1"/>
  <c r="M130" i="1"/>
  <c r="L130" i="1"/>
  <c r="N129" i="1"/>
  <c r="M129" i="1"/>
  <c r="L129" i="1"/>
  <c r="N128" i="1"/>
  <c r="M128" i="1"/>
  <c r="L128" i="1"/>
  <c r="N127" i="1"/>
  <c r="M127" i="1"/>
  <c r="L127" i="1"/>
  <c r="N126" i="1"/>
  <c r="M126" i="1"/>
  <c r="L126" i="1"/>
  <c r="N125" i="1"/>
  <c r="M125" i="1"/>
  <c r="L125" i="1"/>
  <c r="N124" i="1"/>
  <c r="M124" i="1"/>
  <c r="L124" i="1"/>
  <c r="S123" i="1"/>
  <c r="N123" i="1"/>
  <c r="M123" i="1"/>
  <c r="L123" i="1"/>
  <c r="N122" i="1"/>
  <c r="M122" i="1"/>
  <c r="L122" i="1"/>
  <c r="N121" i="1"/>
  <c r="M121" i="1"/>
  <c r="L121" i="1"/>
  <c r="N120" i="1"/>
  <c r="M120" i="1"/>
  <c r="L120" i="1"/>
  <c r="N119" i="1"/>
  <c r="M119" i="1"/>
  <c r="L119" i="1"/>
  <c r="N118" i="1"/>
  <c r="M118" i="1"/>
  <c r="L118" i="1"/>
  <c r="N117" i="1"/>
  <c r="M117" i="1"/>
  <c r="L117" i="1"/>
  <c r="N116" i="1"/>
  <c r="M116" i="1"/>
  <c r="L116" i="1"/>
  <c r="S115" i="1"/>
  <c r="N115" i="1"/>
  <c r="M115" i="1"/>
  <c r="L115" i="1"/>
  <c r="N114" i="1"/>
  <c r="M114" i="1"/>
  <c r="L114" i="1"/>
  <c r="N113" i="1"/>
  <c r="M113" i="1"/>
  <c r="L113" i="1"/>
  <c r="N112" i="1"/>
  <c r="M112" i="1"/>
  <c r="L112" i="1"/>
  <c r="N111" i="1"/>
  <c r="M111" i="1"/>
  <c r="L111" i="1"/>
  <c r="N110" i="1"/>
  <c r="M110" i="1"/>
  <c r="L110" i="1"/>
  <c r="N109" i="1"/>
  <c r="M109" i="1"/>
  <c r="L109" i="1"/>
  <c r="N108" i="1"/>
  <c r="M108" i="1"/>
  <c r="L108" i="1"/>
  <c r="X67" i="1"/>
  <c r="X68" i="1"/>
  <c r="X69" i="1"/>
  <c r="X70" i="1"/>
  <c r="X71" i="1"/>
  <c r="X72" i="1"/>
  <c r="X73" i="1"/>
  <c r="Y73" i="1"/>
  <c r="X74" i="1"/>
  <c r="X75" i="1"/>
  <c r="X76" i="1"/>
  <c r="X77" i="1"/>
  <c r="X78" i="1"/>
  <c r="X79" i="1"/>
  <c r="X80" i="1"/>
  <c r="X81" i="1"/>
  <c r="Y81" i="1"/>
  <c r="X82" i="1"/>
  <c r="X83" i="1"/>
  <c r="X84" i="1"/>
  <c r="X85" i="1"/>
  <c r="X86" i="1"/>
  <c r="X87" i="1"/>
  <c r="X88" i="1"/>
  <c r="X89" i="1"/>
  <c r="Y89" i="1"/>
  <c r="X90" i="1"/>
  <c r="X91" i="1"/>
  <c r="X92" i="1"/>
  <c r="X93" i="1"/>
  <c r="X94" i="1"/>
  <c r="X95" i="1"/>
  <c r="X96" i="1"/>
  <c r="X97" i="1"/>
  <c r="Y97" i="1"/>
  <c r="X66" i="1"/>
  <c r="Y65" i="1"/>
  <c r="X65" i="1"/>
  <c r="X64" i="1"/>
  <c r="X63" i="1"/>
  <c r="X62" i="1"/>
  <c r="X61" i="1"/>
  <c r="U60" i="1"/>
  <c r="V60" i="1" s="1"/>
  <c r="P62" i="1"/>
  <c r="P61" i="1"/>
  <c r="S65" i="1"/>
  <c r="N65" i="1"/>
  <c r="M65" i="1"/>
  <c r="L65" i="1"/>
  <c r="N64" i="1"/>
  <c r="M64" i="1"/>
  <c r="L64" i="1"/>
  <c r="N63" i="1"/>
  <c r="M63" i="1"/>
  <c r="L63" i="1"/>
  <c r="N62" i="1"/>
  <c r="M62" i="1"/>
  <c r="L62" i="1"/>
  <c r="N61" i="1"/>
  <c r="M61" i="1"/>
  <c r="L61" i="1"/>
  <c r="S73" i="1"/>
  <c r="N73" i="1"/>
  <c r="M73" i="1"/>
  <c r="L73" i="1"/>
  <c r="R72" i="1"/>
  <c r="Y72" i="1" s="1"/>
  <c r="N72" i="1"/>
  <c r="M72" i="1"/>
  <c r="L72" i="1"/>
  <c r="K72" i="1"/>
  <c r="K70" i="1" s="1"/>
  <c r="K68" i="1" s="1"/>
  <c r="K66" i="1" s="1"/>
  <c r="N71" i="1"/>
  <c r="M71" i="1"/>
  <c r="L71" i="1"/>
  <c r="K71" i="1"/>
  <c r="K69" i="1" s="1"/>
  <c r="K67" i="1" s="1"/>
  <c r="N70" i="1"/>
  <c r="M70" i="1"/>
  <c r="L70" i="1"/>
  <c r="N69" i="1"/>
  <c r="M69" i="1"/>
  <c r="L69" i="1"/>
  <c r="N68" i="1"/>
  <c r="M68" i="1"/>
  <c r="L68" i="1"/>
  <c r="N67" i="1"/>
  <c r="M67" i="1"/>
  <c r="L67" i="1"/>
  <c r="N66" i="1"/>
  <c r="M66" i="1"/>
  <c r="L66" i="1"/>
  <c r="S81" i="1"/>
  <c r="N81" i="1"/>
  <c r="M81" i="1"/>
  <c r="L81" i="1"/>
  <c r="R80" i="1"/>
  <c r="N80" i="1"/>
  <c r="M80" i="1"/>
  <c r="L80" i="1"/>
  <c r="K80" i="1"/>
  <c r="K78" i="1" s="1"/>
  <c r="K76" i="1" s="1"/>
  <c r="K74" i="1" s="1"/>
  <c r="N79" i="1"/>
  <c r="M79" i="1"/>
  <c r="L79" i="1"/>
  <c r="K79" i="1"/>
  <c r="K77" i="1" s="1"/>
  <c r="K75" i="1" s="1"/>
  <c r="N78" i="1"/>
  <c r="M78" i="1"/>
  <c r="L78" i="1"/>
  <c r="N77" i="1"/>
  <c r="M77" i="1"/>
  <c r="L77" i="1"/>
  <c r="N76" i="1"/>
  <c r="M76" i="1"/>
  <c r="L76" i="1"/>
  <c r="N75" i="1"/>
  <c r="M75" i="1"/>
  <c r="L75" i="1"/>
  <c r="N74" i="1"/>
  <c r="M74" i="1"/>
  <c r="L74" i="1"/>
  <c r="S89" i="1"/>
  <c r="N89" i="1"/>
  <c r="M89" i="1"/>
  <c r="L89" i="1"/>
  <c r="R88" i="1"/>
  <c r="R87" i="1" s="1"/>
  <c r="R86" i="1" s="1"/>
  <c r="Y86" i="1" s="1"/>
  <c r="N88" i="1"/>
  <c r="M88" i="1"/>
  <c r="L88" i="1"/>
  <c r="K88" i="1"/>
  <c r="K86" i="1" s="1"/>
  <c r="K84" i="1" s="1"/>
  <c r="K82" i="1" s="1"/>
  <c r="N87" i="1"/>
  <c r="M87" i="1"/>
  <c r="L87" i="1"/>
  <c r="K87" i="1"/>
  <c r="K85" i="1" s="1"/>
  <c r="K83" i="1" s="1"/>
  <c r="N86" i="1"/>
  <c r="M86" i="1"/>
  <c r="L86" i="1"/>
  <c r="N85" i="1"/>
  <c r="M85" i="1"/>
  <c r="L85" i="1"/>
  <c r="N84" i="1"/>
  <c r="M84" i="1"/>
  <c r="L84" i="1"/>
  <c r="N83" i="1"/>
  <c r="M83" i="1"/>
  <c r="L83" i="1"/>
  <c r="N82" i="1"/>
  <c r="M82" i="1"/>
  <c r="L82" i="1"/>
  <c r="S97" i="1"/>
  <c r="N97" i="1"/>
  <c r="M97" i="1"/>
  <c r="L97" i="1"/>
  <c r="R96" i="1"/>
  <c r="S96" i="1" s="1"/>
  <c r="N96" i="1"/>
  <c r="M96" i="1"/>
  <c r="L96" i="1"/>
  <c r="K96" i="1"/>
  <c r="K94" i="1" s="1"/>
  <c r="K92" i="1" s="1"/>
  <c r="K90" i="1" s="1"/>
  <c r="N95" i="1"/>
  <c r="M95" i="1"/>
  <c r="L95" i="1"/>
  <c r="K95" i="1"/>
  <c r="K93" i="1" s="1"/>
  <c r="K91" i="1" s="1"/>
  <c r="N94" i="1"/>
  <c r="M94" i="1"/>
  <c r="L94" i="1"/>
  <c r="N93" i="1"/>
  <c r="M93" i="1"/>
  <c r="L93" i="1"/>
  <c r="N92" i="1"/>
  <c r="M92" i="1"/>
  <c r="L92" i="1"/>
  <c r="N91" i="1"/>
  <c r="M91" i="1"/>
  <c r="L91" i="1"/>
  <c r="N90" i="1"/>
  <c r="M90" i="1"/>
  <c r="L90" i="1"/>
  <c r="M45" i="7"/>
  <c r="N45" i="7"/>
  <c r="O45" i="7" s="1"/>
  <c r="P45" i="7"/>
  <c r="Q45" i="7"/>
  <c r="R45" i="7"/>
  <c r="S45" i="7"/>
  <c r="M46" i="7"/>
  <c r="N46" i="7"/>
  <c r="O46" i="7" s="1"/>
  <c r="P46" i="7"/>
  <c r="Q46" i="7"/>
  <c r="R46" i="7"/>
  <c r="S46" i="7"/>
  <c r="M47" i="7"/>
  <c r="N47" i="7"/>
  <c r="O47" i="7" s="1"/>
  <c r="P47" i="7"/>
  <c r="Q47" i="7"/>
  <c r="R47" i="7"/>
  <c r="S47" i="7"/>
  <c r="M48" i="7"/>
  <c r="N48" i="7"/>
  <c r="O48" i="7" s="1"/>
  <c r="P48" i="7"/>
  <c r="Q48" i="7"/>
  <c r="R48" i="7"/>
  <c r="S48" i="7"/>
  <c r="M49" i="7"/>
  <c r="N49" i="7"/>
  <c r="O49" i="7" s="1"/>
  <c r="P49" i="7"/>
  <c r="Q49" i="7"/>
  <c r="R49" i="7"/>
  <c r="S49" i="7"/>
  <c r="M50" i="7"/>
  <c r="N50" i="7"/>
  <c r="O50" i="7" s="1"/>
  <c r="P50" i="7"/>
  <c r="Q50" i="7"/>
  <c r="R50" i="7"/>
  <c r="S50" i="7"/>
  <c r="M59" i="7"/>
  <c r="N59" i="7"/>
  <c r="O59" i="7" s="1"/>
  <c r="P59" i="7"/>
  <c r="Q59" i="7"/>
  <c r="R59" i="7"/>
  <c r="S59" i="7"/>
  <c r="M60" i="7"/>
  <c r="N60" i="7"/>
  <c r="O60" i="7" s="1"/>
  <c r="P60" i="7"/>
  <c r="Q60" i="7"/>
  <c r="R60" i="7"/>
  <c r="S60" i="7"/>
  <c r="M61" i="7"/>
  <c r="N61" i="7"/>
  <c r="O61" i="7" s="1"/>
  <c r="P61" i="7"/>
  <c r="Q61" i="7"/>
  <c r="R61" i="7"/>
  <c r="S61" i="7"/>
  <c r="M62" i="7"/>
  <c r="N62" i="7"/>
  <c r="O62" i="7" s="1"/>
  <c r="P62" i="7"/>
  <c r="Q62" i="7"/>
  <c r="R62" i="7"/>
  <c r="S62" i="7"/>
  <c r="M63" i="7"/>
  <c r="N63" i="7"/>
  <c r="O63" i="7" s="1"/>
  <c r="P63" i="7"/>
  <c r="Q63" i="7"/>
  <c r="R63" i="7"/>
  <c r="S63" i="7"/>
  <c r="M64" i="7"/>
  <c r="N64" i="7"/>
  <c r="O64" i="7" s="1"/>
  <c r="P64" i="7"/>
  <c r="Q64" i="7"/>
  <c r="R64" i="7"/>
  <c r="S64" i="7"/>
  <c r="M73" i="7"/>
  <c r="N73" i="7"/>
  <c r="O73" i="7" s="1"/>
  <c r="P73" i="7"/>
  <c r="Q73" i="7"/>
  <c r="R73" i="7"/>
  <c r="S73" i="7"/>
  <c r="M74" i="7"/>
  <c r="N74" i="7"/>
  <c r="O74" i="7" s="1"/>
  <c r="P74" i="7"/>
  <c r="Q74" i="7"/>
  <c r="R74" i="7"/>
  <c r="S74" i="7"/>
  <c r="M75" i="7"/>
  <c r="N75" i="7"/>
  <c r="O75" i="7" s="1"/>
  <c r="P75" i="7"/>
  <c r="Q75" i="7"/>
  <c r="R75" i="7"/>
  <c r="S75" i="7"/>
  <c r="M76" i="7"/>
  <c r="N76" i="7"/>
  <c r="O76" i="7" s="1"/>
  <c r="P76" i="7"/>
  <c r="Q76" i="7"/>
  <c r="R76" i="7"/>
  <c r="S76" i="7"/>
  <c r="M77" i="7"/>
  <c r="N77" i="7"/>
  <c r="O77" i="7" s="1"/>
  <c r="P77" i="7"/>
  <c r="Q77" i="7"/>
  <c r="R77" i="7"/>
  <c r="S77" i="7"/>
  <c r="M78" i="7"/>
  <c r="N78" i="7"/>
  <c r="O78" i="7" s="1"/>
  <c r="P78" i="7"/>
  <c r="Q78" i="7"/>
  <c r="R78" i="7"/>
  <c r="S78" i="7"/>
  <c r="M87" i="7"/>
  <c r="N87" i="7"/>
  <c r="O87" i="7" s="1"/>
  <c r="P87" i="7"/>
  <c r="Q87" i="7"/>
  <c r="R87" i="7"/>
  <c r="S87" i="7"/>
  <c r="M88" i="7"/>
  <c r="N88" i="7"/>
  <c r="O88" i="7" s="1"/>
  <c r="P88" i="7"/>
  <c r="Q88" i="7"/>
  <c r="R88" i="7"/>
  <c r="S88" i="7"/>
  <c r="M89" i="7"/>
  <c r="N89" i="7"/>
  <c r="O89" i="7" s="1"/>
  <c r="P89" i="7"/>
  <c r="Q89" i="7"/>
  <c r="R89" i="7"/>
  <c r="S89" i="7"/>
  <c r="M90" i="7"/>
  <c r="N90" i="7"/>
  <c r="O90" i="7" s="1"/>
  <c r="P90" i="7"/>
  <c r="Q90" i="7"/>
  <c r="R90" i="7"/>
  <c r="S90" i="7"/>
  <c r="M91" i="7"/>
  <c r="N91" i="7"/>
  <c r="O91" i="7" s="1"/>
  <c r="P91" i="7"/>
  <c r="Q91" i="7"/>
  <c r="R91" i="7"/>
  <c r="S91" i="7"/>
  <c r="M92" i="7"/>
  <c r="N92" i="7"/>
  <c r="O92" i="7" s="1"/>
  <c r="P92" i="7"/>
  <c r="Q92" i="7"/>
  <c r="R92" i="7"/>
  <c r="S92" i="7"/>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1" i="10"/>
  <c r="O429" i="7" s="1"/>
  <c r="E41" i="10"/>
  <c r="O864" i="7" l="1"/>
  <c r="O765" i="7"/>
  <c r="O597" i="7"/>
  <c r="O457" i="7"/>
  <c r="O359" i="7"/>
  <c r="O934" i="7"/>
  <c r="O542" i="7"/>
  <c r="O766" i="7"/>
  <c r="O654" i="7"/>
  <c r="O598" i="7"/>
  <c r="O696" i="7"/>
  <c r="O863" i="7"/>
  <c r="O625" i="7"/>
  <c r="O541" i="7"/>
  <c r="O627" i="7"/>
  <c r="O500" i="7"/>
  <c r="O808" i="7"/>
  <c r="O807" i="7"/>
  <c r="O626" i="7"/>
  <c r="O653" i="7"/>
  <c r="O430" i="7"/>
  <c r="O458" i="7"/>
  <c r="O499" i="7"/>
  <c r="O933" i="7"/>
  <c r="O695" i="7"/>
  <c r="N459" i="7"/>
  <c r="O459" i="7" s="1"/>
  <c r="S459" i="7"/>
  <c r="P459" i="7"/>
  <c r="M459" i="7"/>
  <c r="M543" i="7"/>
  <c r="P543" i="7"/>
  <c r="S543" i="7"/>
  <c r="N543" i="7"/>
  <c r="O543" i="7" s="1"/>
  <c r="N628" i="7"/>
  <c r="O628" i="7" s="1"/>
  <c r="S628" i="7"/>
  <c r="P628" i="7"/>
  <c r="M628" i="7"/>
  <c r="S697" i="7"/>
  <c r="M697" i="7"/>
  <c r="N697" i="7"/>
  <c r="O697" i="7" s="1"/>
  <c r="P697" i="7"/>
  <c r="P809" i="7"/>
  <c r="N809" i="7"/>
  <c r="O809" i="7" s="1"/>
  <c r="S809" i="7"/>
  <c r="M809" i="7"/>
  <c r="M935" i="7"/>
  <c r="P935" i="7"/>
  <c r="S935" i="7"/>
  <c r="N935" i="7"/>
  <c r="O935" i="7" s="1"/>
  <c r="P599" i="7"/>
  <c r="M599" i="7"/>
  <c r="S599" i="7"/>
  <c r="N599" i="7"/>
  <c r="O599" i="7" s="1"/>
  <c r="M655" i="7"/>
  <c r="P655" i="7"/>
  <c r="S655" i="7"/>
  <c r="N655" i="7"/>
  <c r="O655" i="7" s="1"/>
  <c r="S501" i="7"/>
  <c r="M501" i="7"/>
  <c r="N501" i="7"/>
  <c r="O501" i="7" s="1"/>
  <c r="P501" i="7"/>
  <c r="M767" i="7"/>
  <c r="N767" i="7"/>
  <c r="O767" i="7" s="1"/>
  <c r="S767" i="7"/>
  <c r="P767" i="7"/>
  <c r="M865" i="7"/>
  <c r="N865" i="7"/>
  <c r="O865" i="7" s="1"/>
  <c r="S865" i="7"/>
  <c r="P865" i="7"/>
  <c r="Y560" i="1"/>
  <c r="Y567" i="1"/>
  <c r="T568" i="1"/>
  <c r="AB568" i="1" s="1"/>
  <c r="T272" i="1"/>
  <c r="AB272" i="1" s="1"/>
  <c r="S567" i="1"/>
  <c r="R143" i="1"/>
  <c r="T143" i="1" s="1"/>
  <c r="AB143" i="1" s="1"/>
  <c r="Y525" i="1"/>
  <c r="T130" i="1"/>
  <c r="AB130" i="1" s="1"/>
  <c r="T115" i="1"/>
  <c r="AB115" i="1" s="1"/>
  <c r="Y588" i="1"/>
  <c r="T97" i="1"/>
  <c r="AB97" i="1" s="1"/>
  <c r="S177" i="1"/>
  <c r="S446" i="1"/>
  <c r="S534" i="1"/>
  <c r="T73" i="1"/>
  <c r="AB73" i="1" s="1"/>
  <c r="Y392" i="1"/>
  <c r="Y533" i="1"/>
  <c r="Y566" i="1"/>
  <c r="T590" i="1"/>
  <c r="AB590" i="1" s="1"/>
  <c r="A936" i="7"/>
  <c r="B937" i="7"/>
  <c r="A866" i="7"/>
  <c r="B867" i="7"/>
  <c r="A810" i="7"/>
  <c r="B811" i="7"/>
  <c r="A768" i="7"/>
  <c r="B769" i="7"/>
  <c r="B699" i="7"/>
  <c r="A698" i="7"/>
  <c r="A656" i="7"/>
  <c r="B657" i="7"/>
  <c r="A629" i="7"/>
  <c r="B630" i="7"/>
  <c r="B601" i="7"/>
  <c r="A600" i="7"/>
  <c r="A544" i="7"/>
  <c r="B545" i="7"/>
  <c r="A502" i="7"/>
  <c r="B503" i="7"/>
  <c r="A460" i="7"/>
  <c r="B461" i="7"/>
  <c r="A432" i="7"/>
  <c r="B433" i="7"/>
  <c r="P431" i="7"/>
  <c r="S431" i="7"/>
  <c r="N431" i="7"/>
  <c r="O431" i="7" s="1"/>
  <c r="M431" i="7"/>
  <c r="S360" i="7"/>
  <c r="P360" i="7"/>
  <c r="N360" i="7"/>
  <c r="O360" i="7" s="1"/>
  <c r="M360" i="7"/>
  <c r="A361" i="7"/>
  <c r="B362" i="7"/>
  <c r="Y510" i="1"/>
  <c r="Y509" i="1"/>
  <c r="S106" i="1"/>
  <c r="S520" i="1"/>
  <c r="S431" i="1"/>
  <c r="Y431" i="1"/>
  <c r="Y573" i="1"/>
  <c r="S573" i="1"/>
  <c r="Y486" i="1"/>
  <c r="Y485" i="1"/>
  <c r="Y572" i="1"/>
  <c r="Y518" i="1"/>
  <c r="Y401" i="1"/>
  <c r="Y400" i="1"/>
  <c r="S510" i="1"/>
  <c r="Y381" i="1"/>
  <c r="Y382" i="1"/>
  <c r="T527" i="1"/>
  <c r="AB527" i="1" s="1"/>
  <c r="T131" i="1"/>
  <c r="AB131" i="1" s="1"/>
  <c r="S501" i="1"/>
  <c r="S589" i="1"/>
  <c r="Y549" i="1"/>
  <c r="S582" i="1"/>
  <c r="Y582" i="1"/>
  <c r="S527" i="1"/>
  <c r="A318" i="7"/>
  <c r="B319" i="7"/>
  <c r="P317" i="7"/>
  <c r="M317" i="7"/>
  <c r="S317" i="7"/>
  <c r="N317" i="7"/>
  <c r="O317" i="7" s="1"/>
  <c r="B277" i="7"/>
  <c r="A276" i="7"/>
  <c r="S275" i="7"/>
  <c r="N275" i="7"/>
  <c r="O275" i="7" s="1"/>
  <c r="M275" i="7"/>
  <c r="P275" i="7"/>
  <c r="P247" i="7"/>
  <c r="S247" i="7"/>
  <c r="N247" i="7"/>
  <c r="O247" i="7" s="1"/>
  <c r="M247" i="7"/>
  <c r="A248" i="7"/>
  <c r="B249" i="7"/>
  <c r="C207" i="7"/>
  <c r="C179" i="7"/>
  <c r="B179" i="7"/>
  <c r="A178" i="7"/>
  <c r="C221" i="7"/>
  <c r="C193" i="7"/>
  <c r="S177" i="7"/>
  <c r="N177" i="7"/>
  <c r="O177" i="7" s="1"/>
  <c r="M177" i="7"/>
  <c r="P177" i="7"/>
  <c r="C151" i="7"/>
  <c r="C109" i="7"/>
  <c r="C137" i="7"/>
  <c r="C123" i="7"/>
  <c r="B109" i="7"/>
  <c r="A108" i="7"/>
  <c r="S107" i="7"/>
  <c r="N107" i="7"/>
  <c r="O107" i="7" s="1"/>
  <c r="P107" i="7"/>
  <c r="M107" i="7"/>
  <c r="T342" i="1"/>
  <c r="AB342" i="1" s="1"/>
  <c r="T383" i="1"/>
  <c r="AB383" i="1" s="1"/>
  <c r="S381" i="1"/>
  <c r="T478" i="1"/>
  <c r="AB478" i="1" s="1"/>
  <c r="T375" i="1"/>
  <c r="AB375" i="1" s="1"/>
  <c r="S220" i="1"/>
  <c r="Y220" i="1"/>
  <c r="T220" i="1"/>
  <c r="AB220" i="1" s="1"/>
  <c r="S270" i="1"/>
  <c r="Y271" i="1"/>
  <c r="T271" i="1"/>
  <c r="AB271" i="1" s="1"/>
  <c r="Y280" i="1"/>
  <c r="T280" i="1"/>
  <c r="AB280" i="1" s="1"/>
  <c r="Y307" i="1"/>
  <c r="T307" i="1"/>
  <c r="AB307" i="1" s="1"/>
  <c r="T341" i="1"/>
  <c r="AB341" i="1" s="1"/>
  <c r="T409" i="1"/>
  <c r="AB409" i="1" s="1"/>
  <c r="Y429" i="1"/>
  <c r="T430" i="1"/>
  <c r="AB430" i="1" s="1"/>
  <c r="T581" i="1"/>
  <c r="AB581" i="1" s="1"/>
  <c r="T550" i="1"/>
  <c r="AB550" i="1" s="1"/>
  <c r="R95" i="1"/>
  <c r="T95" i="1" s="1"/>
  <c r="AB95" i="1" s="1"/>
  <c r="R71" i="1"/>
  <c r="T71" i="1" s="1"/>
  <c r="AB71" i="1" s="1"/>
  <c r="Y96" i="1"/>
  <c r="R151" i="1"/>
  <c r="Y151" i="1" s="1"/>
  <c r="T205" i="1"/>
  <c r="AB205" i="1" s="1"/>
  <c r="Y204" i="1"/>
  <c r="T204" i="1"/>
  <c r="AB204" i="1" s="1"/>
  <c r="T213" i="1"/>
  <c r="AB213" i="1" s="1"/>
  <c r="S212" i="1"/>
  <c r="Y212" i="1"/>
  <c r="T212" i="1"/>
  <c r="AB212" i="1" s="1"/>
  <c r="T237" i="1"/>
  <c r="AB237" i="1" s="1"/>
  <c r="S235" i="1"/>
  <c r="Y236" i="1"/>
  <c r="T236" i="1"/>
  <c r="AB236" i="1" s="1"/>
  <c r="Y340" i="1"/>
  <c r="T350" i="1"/>
  <c r="AB350" i="1" s="1"/>
  <c r="T349" i="1"/>
  <c r="AB349" i="1" s="1"/>
  <c r="T364" i="1"/>
  <c r="AB364" i="1" s="1"/>
  <c r="Y362" i="1"/>
  <c r="T363" i="1"/>
  <c r="AB363" i="1" s="1"/>
  <c r="T356" i="1"/>
  <c r="AB356" i="1" s="1"/>
  <c r="Y354" i="1"/>
  <c r="T355" i="1"/>
  <c r="AB355" i="1" s="1"/>
  <c r="S393" i="1"/>
  <c r="T393" i="1"/>
  <c r="AB393" i="1" s="1"/>
  <c r="T447" i="1"/>
  <c r="AB447" i="1" s="1"/>
  <c r="Y445" i="1"/>
  <c r="T446" i="1"/>
  <c r="AB446" i="1" s="1"/>
  <c r="S485" i="1"/>
  <c r="T485" i="1"/>
  <c r="AB485" i="1" s="1"/>
  <c r="T486" i="1"/>
  <c r="AB486" i="1" s="1"/>
  <c r="T560" i="1"/>
  <c r="AB560" i="1" s="1"/>
  <c r="T567" i="1"/>
  <c r="AB567" i="1" s="1"/>
  <c r="T454" i="1"/>
  <c r="AB454" i="1" s="1"/>
  <c r="Y452" i="1"/>
  <c r="T453" i="1"/>
  <c r="AB453" i="1" s="1"/>
  <c r="T582" i="1"/>
  <c r="AB582" i="1" s="1"/>
  <c r="S72" i="1"/>
  <c r="T114" i="1"/>
  <c r="AB114" i="1" s="1"/>
  <c r="S152" i="1"/>
  <c r="T229" i="1"/>
  <c r="AB229" i="1" s="1"/>
  <c r="Y227" i="1"/>
  <c r="T227" i="1"/>
  <c r="AB227" i="1" s="1"/>
  <c r="T245" i="1"/>
  <c r="AB245" i="1" s="1"/>
  <c r="Y244" i="1"/>
  <c r="T244" i="1"/>
  <c r="AB244" i="1" s="1"/>
  <c r="T315" i="1"/>
  <c r="AB315" i="1" s="1"/>
  <c r="S341" i="1"/>
  <c r="T382" i="1"/>
  <c r="AB382" i="1" s="1"/>
  <c r="T374" i="1"/>
  <c r="AB374" i="1" s="1"/>
  <c r="T401" i="1"/>
  <c r="AB401" i="1" s="1"/>
  <c r="T417" i="1"/>
  <c r="AB417" i="1" s="1"/>
  <c r="Y414" i="1"/>
  <c r="T415" i="1"/>
  <c r="AB415" i="1" s="1"/>
  <c r="S453" i="1"/>
  <c r="T494" i="1"/>
  <c r="AB494" i="1" s="1"/>
  <c r="Y492" i="1"/>
  <c r="T493" i="1"/>
  <c r="AB493" i="1" s="1"/>
  <c r="S550" i="1"/>
  <c r="T534" i="1"/>
  <c r="AB534" i="1" s="1"/>
  <c r="Y541" i="1"/>
  <c r="T542" i="1"/>
  <c r="AB542" i="1" s="1"/>
  <c r="T520" i="1"/>
  <c r="AB520" i="1" s="1"/>
  <c r="T589" i="1"/>
  <c r="AB589" i="1" s="1"/>
  <c r="T573" i="1"/>
  <c r="AB573" i="1" s="1"/>
  <c r="T221" i="1"/>
  <c r="AB221" i="1" s="1"/>
  <c r="T402" i="1"/>
  <c r="AB402" i="1" s="1"/>
  <c r="T410" i="1"/>
  <c r="AB410" i="1" s="1"/>
  <c r="Y423" i="1"/>
  <c r="T431" i="1"/>
  <c r="AB431" i="1" s="1"/>
  <c r="T470" i="1"/>
  <c r="AB470" i="1" s="1"/>
  <c r="T469" i="1"/>
  <c r="AB469" i="1" s="1"/>
  <c r="Y197" i="1"/>
  <c r="T197" i="1"/>
  <c r="AB197" i="1" s="1"/>
  <c r="S228" i="1"/>
  <c r="Y228" i="1"/>
  <c r="T228" i="1"/>
  <c r="AB228" i="1" s="1"/>
  <c r="S262" i="1"/>
  <c r="Y262" i="1"/>
  <c r="T262" i="1"/>
  <c r="AB262" i="1" s="1"/>
  <c r="T263" i="1"/>
  <c r="AB263" i="1" s="1"/>
  <c r="T255" i="1"/>
  <c r="AB255" i="1" s="1"/>
  <c r="S254" i="1"/>
  <c r="Y254" i="1"/>
  <c r="T254" i="1"/>
  <c r="AB254" i="1" s="1"/>
  <c r="T288" i="1"/>
  <c r="AB288" i="1" s="1"/>
  <c r="Y287" i="1"/>
  <c r="T287" i="1"/>
  <c r="AB287" i="1" s="1"/>
  <c r="Y314" i="1"/>
  <c r="T314" i="1"/>
  <c r="AB314" i="1" s="1"/>
  <c r="Y333" i="1"/>
  <c r="T334" i="1"/>
  <c r="AB334" i="1" s="1"/>
  <c r="S382" i="1"/>
  <c r="T394" i="1"/>
  <c r="AB394" i="1" s="1"/>
  <c r="S401" i="1"/>
  <c r="T439" i="1"/>
  <c r="AB439" i="1" s="1"/>
  <c r="Y437" i="1"/>
  <c r="T438" i="1"/>
  <c r="AB438" i="1" s="1"/>
  <c r="T462" i="1"/>
  <c r="AB462" i="1" s="1"/>
  <c r="Y460" i="1"/>
  <c r="T461" i="1"/>
  <c r="AB461" i="1" s="1"/>
  <c r="T502" i="1"/>
  <c r="AB502" i="1" s="1"/>
  <c r="Y500" i="1"/>
  <c r="T501" i="1"/>
  <c r="AB501" i="1" s="1"/>
  <c r="T526" i="1"/>
  <c r="AB526" i="1" s="1"/>
  <c r="T510" i="1"/>
  <c r="AB510" i="1" s="1"/>
  <c r="T89" i="1"/>
  <c r="AB89" i="1" s="1"/>
  <c r="T123" i="1"/>
  <c r="AB123" i="1" s="1"/>
  <c r="Y122" i="1"/>
  <c r="T122" i="1"/>
  <c r="AB122" i="1" s="1"/>
  <c r="T139" i="1"/>
  <c r="AB139" i="1" s="1"/>
  <c r="S137" i="1"/>
  <c r="T138" i="1"/>
  <c r="AB138" i="1" s="1"/>
  <c r="Y138" i="1"/>
  <c r="T162" i="1"/>
  <c r="AB162" i="1" s="1"/>
  <c r="T161" i="1"/>
  <c r="AB161" i="1" s="1"/>
  <c r="R160" i="1"/>
  <c r="Y160" i="1" s="1"/>
  <c r="S161" i="1"/>
  <c r="S287" i="1"/>
  <c r="S409" i="1"/>
  <c r="Y408" i="1"/>
  <c r="S469" i="1"/>
  <c r="T80" i="1"/>
  <c r="AB80" i="1" s="1"/>
  <c r="R79" i="1"/>
  <c r="S79" i="1" s="1"/>
  <c r="T86" i="1"/>
  <c r="AB86" i="1" s="1"/>
  <c r="T107" i="1"/>
  <c r="AB107" i="1" s="1"/>
  <c r="T106" i="1"/>
  <c r="AB106" i="1" s="1"/>
  <c r="S204" i="1"/>
  <c r="Y88" i="1"/>
  <c r="T88" i="1"/>
  <c r="AB88" i="1" s="1"/>
  <c r="S80" i="1"/>
  <c r="T81" i="1"/>
  <c r="AB81" i="1" s="1"/>
  <c r="S88" i="1"/>
  <c r="T65" i="1"/>
  <c r="AB65" i="1" s="1"/>
  <c r="T87" i="1"/>
  <c r="AB87" i="1" s="1"/>
  <c r="Y87" i="1"/>
  <c r="Y80" i="1"/>
  <c r="S122" i="1"/>
  <c r="S138" i="1"/>
  <c r="S244" i="1"/>
  <c r="Y189" i="1"/>
  <c r="T145" i="1"/>
  <c r="AB145" i="1" s="1"/>
  <c r="R169" i="1"/>
  <c r="Y169" i="1" s="1"/>
  <c r="T170" i="1"/>
  <c r="AB170" i="1" s="1"/>
  <c r="S374" i="1"/>
  <c r="Y373" i="1"/>
  <c r="T72" i="1"/>
  <c r="AB72" i="1" s="1"/>
  <c r="T96" i="1"/>
  <c r="AB96" i="1" s="1"/>
  <c r="S129" i="1"/>
  <c r="S105" i="1"/>
  <c r="Y130" i="1"/>
  <c r="Y114" i="1"/>
  <c r="T153" i="1"/>
  <c r="AB153" i="1" s="1"/>
  <c r="T144" i="1"/>
  <c r="AB144" i="1" s="1"/>
  <c r="S144" i="1"/>
  <c r="T178" i="1"/>
  <c r="AB178" i="1" s="1"/>
  <c r="T177" i="1"/>
  <c r="AB177" i="1" s="1"/>
  <c r="R176" i="1"/>
  <c r="Y176" i="1" s="1"/>
  <c r="S349" i="1"/>
  <c r="Y348" i="1"/>
  <c r="S560" i="1"/>
  <c r="Y559" i="1"/>
  <c r="T152" i="1"/>
  <c r="AB152" i="1" s="1"/>
  <c r="S363" i="1"/>
  <c r="Y484" i="1"/>
  <c r="S355" i="1"/>
  <c r="S549" i="1"/>
  <c r="S572" i="1"/>
  <c r="Y580" i="1"/>
  <c r="S581" i="1"/>
  <c r="S566" i="1"/>
  <c r="S509" i="1"/>
  <c r="Y477" i="1"/>
  <c r="S493" i="1"/>
  <c r="S461" i="1"/>
  <c r="S415" i="1"/>
  <c r="S438" i="1"/>
  <c r="S430" i="1"/>
  <c r="S400" i="1"/>
  <c r="Y326" i="1"/>
  <c r="S334" i="1"/>
  <c r="S307" i="1"/>
  <c r="S280" i="1"/>
  <c r="S271" i="1"/>
  <c r="R253" i="1"/>
  <c r="R261" i="1"/>
  <c r="S227" i="1"/>
  <c r="S236" i="1"/>
  <c r="S197" i="1"/>
  <c r="S170" i="1"/>
  <c r="S114" i="1"/>
  <c r="S130" i="1"/>
  <c r="S64" i="1"/>
  <c r="T64" i="1"/>
  <c r="AB64" i="1" s="1"/>
  <c r="Y64" i="1"/>
  <c r="S63" i="1"/>
  <c r="R85" i="1"/>
  <c r="S86" i="1"/>
  <c r="S87" i="1"/>
  <c r="S36" i="7"/>
  <c r="R36" i="7"/>
  <c r="Q36" i="7"/>
  <c r="P36" i="7"/>
  <c r="N36" i="7"/>
  <c r="O36" i="7" s="1"/>
  <c r="M36" i="7"/>
  <c r="S35" i="7"/>
  <c r="R35" i="7"/>
  <c r="Q35" i="7"/>
  <c r="P35" i="7"/>
  <c r="N35" i="7"/>
  <c r="O35" i="7" s="1"/>
  <c r="M35" i="7"/>
  <c r="S34" i="7"/>
  <c r="R34" i="7"/>
  <c r="Q34" i="7"/>
  <c r="P34" i="7"/>
  <c r="N34" i="7"/>
  <c r="O34" i="7" s="1"/>
  <c r="M34" i="7"/>
  <c r="S33" i="7"/>
  <c r="R33" i="7"/>
  <c r="Q33" i="7"/>
  <c r="P33" i="7"/>
  <c r="N33" i="7"/>
  <c r="O33" i="7" s="1"/>
  <c r="M33" i="7"/>
  <c r="S32" i="7"/>
  <c r="R32" i="7"/>
  <c r="Q32" i="7"/>
  <c r="P32" i="7"/>
  <c r="N32" i="7"/>
  <c r="O32" i="7" s="1"/>
  <c r="M32" i="7"/>
  <c r="S31" i="7"/>
  <c r="R31" i="7"/>
  <c r="Q31" i="7"/>
  <c r="P31" i="7"/>
  <c r="N31" i="7"/>
  <c r="O31" i="7" s="1"/>
  <c r="M31" i="7"/>
  <c r="S22" i="7"/>
  <c r="R22" i="7"/>
  <c r="Q22" i="7"/>
  <c r="P22" i="7"/>
  <c r="N22" i="7"/>
  <c r="O22" i="7" s="1"/>
  <c r="M22" i="7"/>
  <c r="S20" i="7"/>
  <c r="R20" i="7"/>
  <c r="Q20" i="7"/>
  <c r="P20" i="7"/>
  <c r="N20" i="7"/>
  <c r="O20" i="7" s="1"/>
  <c r="M20" i="7"/>
  <c r="S18" i="7"/>
  <c r="R18" i="7"/>
  <c r="Q18" i="7"/>
  <c r="P18" i="7"/>
  <c r="N18" i="7"/>
  <c r="O18" i="7" s="1"/>
  <c r="M18" i="7"/>
  <c r="S17" i="7"/>
  <c r="R17" i="7"/>
  <c r="Q17" i="7"/>
  <c r="P17" i="7"/>
  <c r="N17" i="7"/>
  <c r="O17" i="7" s="1"/>
  <c r="M17" i="7"/>
  <c r="S8" i="7"/>
  <c r="R8" i="7"/>
  <c r="Q8" i="7"/>
  <c r="P8" i="7"/>
  <c r="N8" i="7"/>
  <c r="O8" i="7" s="1"/>
  <c r="M8" i="7"/>
  <c r="S6" i="7"/>
  <c r="R6" i="7"/>
  <c r="Q6" i="7"/>
  <c r="P6" i="7"/>
  <c r="N6" i="7"/>
  <c r="O6" i="7" s="1"/>
  <c r="M6" i="7"/>
  <c r="Y143" i="1" l="1"/>
  <c r="S143" i="1"/>
  <c r="S71" i="1"/>
  <c r="Y71" i="1"/>
  <c r="P460" i="7"/>
  <c r="N460" i="7"/>
  <c r="O460" i="7" s="1"/>
  <c r="M460" i="7"/>
  <c r="S460" i="7"/>
  <c r="S544" i="7"/>
  <c r="M544" i="7"/>
  <c r="N544" i="7"/>
  <c r="O544" i="7" s="1"/>
  <c r="P544" i="7"/>
  <c r="N629" i="7"/>
  <c r="O629" i="7" s="1"/>
  <c r="P629" i="7"/>
  <c r="M629" i="7"/>
  <c r="S629" i="7"/>
  <c r="M810" i="7"/>
  <c r="P810" i="7"/>
  <c r="S810" i="7"/>
  <c r="N810" i="7"/>
  <c r="O810" i="7" s="1"/>
  <c r="S936" i="7"/>
  <c r="M936" i="7"/>
  <c r="N936" i="7"/>
  <c r="O936" i="7" s="1"/>
  <c r="P936" i="7"/>
  <c r="M698" i="7"/>
  <c r="S698" i="7"/>
  <c r="P698" i="7"/>
  <c r="N698" i="7"/>
  <c r="O698" i="7" s="1"/>
  <c r="N600" i="7"/>
  <c r="O600" i="7" s="1"/>
  <c r="M600" i="7"/>
  <c r="S600" i="7"/>
  <c r="P600" i="7"/>
  <c r="N502" i="7"/>
  <c r="O502" i="7" s="1"/>
  <c r="S502" i="7"/>
  <c r="P502" i="7"/>
  <c r="M502" i="7"/>
  <c r="S656" i="7"/>
  <c r="M656" i="7"/>
  <c r="N656" i="7"/>
  <c r="O656" i="7" s="1"/>
  <c r="P656" i="7"/>
  <c r="P768" i="7"/>
  <c r="M768" i="7"/>
  <c r="S768" i="7"/>
  <c r="N768" i="7"/>
  <c r="O768" i="7" s="1"/>
  <c r="N866" i="7"/>
  <c r="O866" i="7" s="1"/>
  <c r="S866" i="7"/>
  <c r="P866" i="7"/>
  <c r="M866" i="7"/>
  <c r="R70" i="1"/>
  <c r="S70" i="1" s="1"/>
  <c r="S588" i="1"/>
  <c r="R168" i="1"/>
  <c r="Y168" i="1" s="1"/>
  <c r="Y587" i="1"/>
  <c r="T588" i="1"/>
  <c r="AB588" i="1" s="1"/>
  <c r="S533" i="1"/>
  <c r="Y459" i="1"/>
  <c r="Y532" i="1"/>
  <c r="T533" i="1"/>
  <c r="AB533" i="1" s="1"/>
  <c r="S226" i="1"/>
  <c r="Y565" i="1"/>
  <c r="S460" i="1"/>
  <c r="T566" i="1"/>
  <c r="AB566" i="1" s="1"/>
  <c r="S313" i="1"/>
  <c r="S429" i="1"/>
  <c r="T151" i="1"/>
  <c r="AB151" i="1" s="1"/>
  <c r="S95" i="1"/>
  <c r="S151" i="1"/>
  <c r="Y571" i="1"/>
  <c r="Y95" i="1"/>
  <c r="T572" i="1"/>
  <c r="AB572" i="1" s="1"/>
  <c r="T313" i="1"/>
  <c r="AB313" i="1" s="1"/>
  <c r="S279" i="1"/>
  <c r="R94" i="1"/>
  <c r="T94" i="1" s="1"/>
  <c r="AB94" i="1" s="1"/>
  <c r="T549" i="1"/>
  <c r="AB549" i="1" s="1"/>
  <c r="Y526" i="1"/>
  <c r="S526" i="1"/>
  <c r="Y391" i="1"/>
  <c r="Y508" i="1"/>
  <c r="T509" i="1"/>
  <c r="AB509" i="1" s="1"/>
  <c r="T392" i="1"/>
  <c r="AB392" i="1" s="1"/>
  <c r="T381" i="1"/>
  <c r="AB381" i="1" s="1"/>
  <c r="S348" i="1"/>
  <c r="S452" i="1"/>
  <c r="S392" i="1"/>
  <c r="T519" i="1"/>
  <c r="AB519" i="1" s="1"/>
  <c r="S306" i="1"/>
  <c r="S500" i="1"/>
  <c r="B938" i="7"/>
  <c r="A937" i="7"/>
  <c r="B868" i="7"/>
  <c r="A867" i="7"/>
  <c r="A811" i="7"/>
  <c r="B812" i="7"/>
  <c r="A769" i="7"/>
  <c r="B770" i="7"/>
  <c r="A699" i="7"/>
  <c r="B700" i="7"/>
  <c r="A657" i="7"/>
  <c r="B658" i="7"/>
  <c r="A630" i="7"/>
  <c r="B631" i="7"/>
  <c r="A601" i="7"/>
  <c r="B602" i="7"/>
  <c r="A545" i="7"/>
  <c r="B546" i="7"/>
  <c r="B504" i="7"/>
  <c r="A503" i="7"/>
  <c r="A461" i="7"/>
  <c r="B462" i="7"/>
  <c r="N432" i="7"/>
  <c r="O432" i="7" s="1"/>
  <c r="M432" i="7"/>
  <c r="P432" i="7"/>
  <c r="S432" i="7"/>
  <c r="B434" i="7"/>
  <c r="A433" i="7"/>
  <c r="N361" i="7"/>
  <c r="O361" i="7" s="1"/>
  <c r="M361" i="7"/>
  <c r="S361" i="7"/>
  <c r="P361" i="7"/>
  <c r="B363" i="7"/>
  <c r="A362" i="7"/>
  <c r="S312" i="1"/>
  <c r="T311" i="1"/>
  <c r="AB311" i="1" s="1"/>
  <c r="S437" i="1"/>
  <c r="Y398" i="1"/>
  <c r="Y399" i="1"/>
  <c r="S333" i="1"/>
  <c r="R69" i="1"/>
  <c r="Y69" i="1" s="1"/>
  <c r="S176" i="1"/>
  <c r="Y332" i="1"/>
  <c r="S445" i="1"/>
  <c r="S492" i="1"/>
  <c r="Y313" i="1"/>
  <c r="Y491" i="1"/>
  <c r="Y519" i="1"/>
  <c r="S519" i="1"/>
  <c r="S468" i="1"/>
  <c r="Y468" i="1"/>
  <c r="S169" i="1"/>
  <c r="Y234" i="1"/>
  <c r="Y428" i="1"/>
  <c r="S423" i="1"/>
  <c r="S340" i="1"/>
  <c r="S373" i="1"/>
  <c r="Y436" i="1"/>
  <c r="R150" i="1"/>
  <c r="T422" i="1"/>
  <c r="AB422" i="1" s="1"/>
  <c r="T400" i="1"/>
  <c r="AB400" i="1" s="1"/>
  <c r="S318" i="7"/>
  <c r="N318" i="7"/>
  <c r="O318" i="7" s="1"/>
  <c r="M318" i="7"/>
  <c r="P318" i="7"/>
  <c r="B320" i="7"/>
  <c r="A319" i="7"/>
  <c r="S276" i="7"/>
  <c r="M276" i="7"/>
  <c r="P276" i="7"/>
  <c r="N276" i="7"/>
  <c r="O276" i="7" s="1"/>
  <c r="B278" i="7"/>
  <c r="A277" i="7"/>
  <c r="N248" i="7"/>
  <c r="O248" i="7" s="1"/>
  <c r="M248" i="7"/>
  <c r="P248" i="7"/>
  <c r="S248" i="7"/>
  <c r="B250" i="7"/>
  <c r="A249" i="7"/>
  <c r="C180" i="7"/>
  <c r="M178" i="7"/>
  <c r="P178" i="7"/>
  <c r="S178" i="7"/>
  <c r="N178" i="7"/>
  <c r="O178" i="7" s="1"/>
  <c r="C194" i="7"/>
  <c r="C222" i="7"/>
  <c r="A179" i="7"/>
  <c r="B180" i="7"/>
  <c r="C208" i="7"/>
  <c r="C110" i="7"/>
  <c r="M108" i="7"/>
  <c r="P108" i="7"/>
  <c r="S108" i="7"/>
  <c r="N108" i="7"/>
  <c r="O108" i="7" s="1"/>
  <c r="C138" i="7"/>
  <c r="C152" i="7"/>
  <c r="A109" i="7"/>
  <c r="B110" i="7"/>
  <c r="C124" i="7"/>
  <c r="Y219" i="1"/>
  <c r="T219" i="1"/>
  <c r="AB219" i="1" s="1"/>
  <c r="S195" i="1"/>
  <c r="Y196" i="1"/>
  <c r="T196" i="1"/>
  <c r="AB196" i="1" s="1"/>
  <c r="Y253" i="1"/>
  <c r="T253" i="1"/>
  <c r="AB253" i="1" s="1"/>
  <c r="T508" i="1"/>
  <c r="AB508" i="1" s="1"/>
  <c r="T580" i="1"/>
  <c r="AB580" i="1" s="1"/>
  <c r="T484" i="1"/>
  <c r="AB484" i="1" s="1"/>
  <c r="T559" i="1"/>
  <c r="AB559" i="1" s="1"/>
  <c r="T525" i="1"/>
  <c r="AB525" i="1" s="1"/>
  <c r="Y524" i="1"/>
  <c r="S525" i="1"/>
  <c r="T437" i="1"/>
  <c r="AB437" i="1" s="1"/>
  <c r="T333" i="1"/>
  <c r="AB333" i="1" s="1"/>
  <c r="T423" i="1"/>
  <c r="AB423" i="1" s="1"/>
  <c r="T492" i="1"/>
  <c r="AB492" i="1" s="1"/>
  <c r="S414" i="1"/>
  <c r="T414" i="1"/>
  <c r="AB414" i="1" s="1"/>
  <c r="Y451" i="1"/>
  <c r="T452" i="1"/>
  <c r="AB452" i="1" s="1"/>
  <c r="S354" i="1"/>
  <c r="T354" i="1"/>
  <c r="AB354" i="1" s="1"/>
  <c r="T380" i="1"/>
  <c r="AB380" i="1" s="1"/>
  <c r="Y261" i="1"/>
  <c r="T261" i="1"/>
  <c r="AB261" i="1" s="1"/>
  <c r="Y269" i="1"/>
  <c r="T269" i="1"/>
  <c r="AB269" i="1" s="1"/>
  <c r="Y299" i="1"/>
  <c r="T299" i="1"/>
  <c r="AB299" i="1" s="1"/>
  <c r="Y305" i="1"/>
  <c r="T305" i="1"/>
  <c r="AB305" i="1" s="1"/>
  <c r="T399" i="1"/>
  <c r="AB399" i="1" s="1"/>
  <c r="T541" i="1"/>
  <c r="AB541" i="1" s="1"/>
  <c r="Y540" i="1"/>
  <c r="S541" i="1"/>
  <c r="Y361" i="1"/>
  <c r="T362" i="1"/>
  <c r="AB362" i="1" s="1"/>
  <c r="S362" i="1"/>
  <c r="S399" i="1"/>
  <c r="T459" i="1"/>
  <c r="AB459" i="1" s="1"/>
  <c r="Y372" i="1"/>
  <c r="T373" i="1"/>
  <c r="AB373" i="1" s="1"/>
  <c r="S243" i="1"/>
  <c r="Y243" i="1"/>
  <c r="T243" i="1"/>
  <c r="AB243" i="1" s="1"/>
  <c r="Y203" i="1"/>
  <c r="T203" i="1"/>
  <c r="AB203" i="1" s="1"/>
  <c r="Y286" i="1"/>
  <c r="T286" i="1"/>
  <c r="AB286" i="1" s="1"/>
  <c r="T460" i="1"/>
  <c r="AB460" i="1" s="1"/>
  <c r="T518" i="1"/>
  <c r="AB518" i="1" s="1"/>
  <c r="S518" i="1"/>
  <c r="Y517" i="1"/>
  <c r="Y226" i="1"/>
  <c r="T226" i="1"/>
  <c r="AB226" i="1" s="1"/>
  <c r="Y444" i="1"/>
  <c r="T445" i="1"/>
  <c r="AB445" i="1" s="1"/>
  <c r="Y339" i="1"/>
  <c r="T340" i="1"/>
  <c r="AB340" i="1" s="1"/>
  <c r="Y306" i="1"/>
  <c r="T306" i="1"/>
  <c r="AB306" i="1" s="1"/>
  <c r="Y347" i="1"/>
  <c r="T348" i="1"/>
  <c r="AB348" i="1" s="1"/>
  <c r="Y467" i="1"/>
  <c r="T468" i="1"/>
  <c r="AB468" i="1" s="1"/>
  <c r="Y407" i="1"/>
  <c r="T408" i="1"/>
  <c r="AB408" i="1" s="1"/>
  <c r="Y270" i="1"/>
  <c r="T270" i="1"/>
  <c r="AB270" i="1" s="1"/>
  <c r="Y242" i="1"/>
  <c r="T242" i="1"/>
  <c r="AB242" i="1" s="1"/>
  <c r="Y225" i="1"/>
  <c r="T225" i="1"/>
  <c r="AB225" i="1" s="1"/>
  <c r="S211" i="1"/>
  <c r="Y211" i="1"/>
  <c r="T211" i="1"/>
  <c r="AB211" i="1" s="1"/>
  <c r="Y278" i="1"/>
  <c r="T278" i="1"/>
  <c r="AB278" i="1" s="1"/>
  <c r="T326" i="1"/>
  <c r="AB326" i="1" s="1"/>
  <c r="T391" i="1"/>
  <c r="AB391" i="1" s="1"/>
  <c r="S408" i="1"/>
  <c r="T477" i="1"/>
  <c r="AB477" i="1" s="1"/>
  <c r="T565" i="1"/>
  <c r="AB565" i="1" s="1"/>
  <c r="T587" i="1"/>
  <c r="AB587" i="1" s="1"/>
  <c r="Y499" i="1"/>
  <c r="T500" i="1"/>
  <c r="AB500" i="1" s="1"/>
  <c r="Y312" i="1"/>
  <c r="T312" i="1"/>
  <c r="AB312" i="1" s="1"/>
  <c r="Y235" i="1"/>
  <c r="T235" i="1"/>
  <c r="AB235" i="1" s="1"/>
  <c r="T429" i="1"/>
  <c r="AB429" i="1" s="1"/>
  <c r="Y279" i="1"/>
  <c r="T279" i="1"/>
  <c r="AB279" i="1" s="1"/>
  <c r="Y483" i="1"/>
  <c r="S484" i="1"/>
  <c r="S203" i="1"/>
  <c r="R159" i="1"/>
  <c r="Y159" i="1" s="1"/>
  <c r="T160" i="1"/>
  <c r="AB160" i="1" s="1"/>
  <c r="T112" i="1"/>
  <c r="AB112" i="1" s="1"/>
  <c r="Y112" i="1"/>
  <c r="T168" i="1"/>
  <c r="AB168" i="1" s="1"/>
  <c r="S160" i="1"/>
  <c r="S196" i="1"/>
  <c r="Y105" i="1"/>
  <c r="T105" i="1"/>
  <c r="AB105" i="1" s="1"/>
  <c r="T113" i="1"/>
  <c r="AB113" i="1" s="1"/>
  <c r="Y113" i="1"/>
  <c r="T70" i="1"/>
  <c r="AB70" i="1" s="1"/>
  <c r="Y70" i="1"/>
  <c r="T121" i="1"/>
  <c r="AB121" i="1" s="1"/>
  <c r="Y121" i="1"/>
  <c r="S121" i="1"/>
  <c r="S113" i="1"/>
  <c r="S286" i="1"/>
  <c r="Y558" i="1"/>
  <c r="S559" i="1"/>
  <c r="T137" i="1"/>
  <c r="AB137" i="1" s="1"/>
  <c r="Y137" i="1"/>
  <c r="Y85" i="1"/>
  <c r="T85" i="1"/>
  <c r="AB85" i="1" s="1"/>
  <c r="T128" i="1"/>
  <c r="AB128" i="1" s="1"/>
  <c r="Y128" i="1"/>
  <c r="R175" i="1"/>
  <c r="Y175" i="1" s="1"/>
  <c r="T176" i="1"/>
  <c r="AB176" i="1" s="1"/>
  <c r="Y129" i="1"/>
  <c r="T129" i="1"/>
  <c r="AB129" i="1" s="1"/>
  <c r="T169" i="1"/>
  <c r="AB169" i="1" s="1"/>
  <c r="S189" i="1"/>
  <c r="T189" i="1"/>
  <c r="AB189" i="1" s="1"/>
  <c r="Y188" i="1"/>
  <c r="R78" i="1"/>
  <c r="Y79" i="1"/>
  <c r="T79" i="1"/>
  <c r="AB79" i="1" s="1"/>
  <c r="S269" i="1"/>
  <c r="S565" i="1"/>
  <c r="S587" i="1"/>
  <c r="Y579" i="1"/>
  <c r="S580" i="1"/>
  <c r="S508" i="1"/>
  <c r="Y507" i="1"/>
  <c r="Y531" i="1"/>
  <c r="Y476" i="1"/>
  <c r="S477" i="1"/>
  <c r="Y490" i="1"/>
  <c r="S491" i="1"/>
  <c r="S428" i="1"/>
  <c r="S391" i="1"/>
  <c r="Y390" i="1"/>
  <c r="S326" i="1"/>
  <c r="Y325" i="1"/>
  <c r="S332" i="1"/>
  <c r="S299" i="1"/>
  <c r="S305" i="1"/>
  <c r="S278" i="1"/>
  <c r="R252" i="1"/>
  <c r="S253" i="1"/>
  <c r="R260" i="1"/>
  <c r="S261" i="1"/>
  <c r="S234" i="1"/>
  <c r="S219" i="1"/>
  <c r="S225" i="1"/>
  <c r="S242" i="1"/>
  <c r="S128" i="1"/>
  <c r="S112" i="1"/>
  <c r="Y63" i="1"/>
  <c r="T63" i="1"/>
  <c r="AB63" i="1" s="1"/>
  <c r="R84" i="1"/>
  <c r="S85" i="1"/>
  <c r="X6" i="1"/>
  <c r="S168" i="1" l="1"/>
  <c r="M461" i="7"/>
  <c r="N461" i="7"/>
  <c r="O461" i="7" s="1"/>
  <c r="S461" i="7"/>
  <c r="P461" i="7"/>
  <c r="S630" i="7"/>
  <c r="M630" i="7"/>
  <c r="N630" i="7"/>
  <c r="O630" i="7" s="1"/>
  <c r="P630" i="7"/>
  <c r="N699" i="7"/>
  <c r="O699" i="7" s="1"/>
  <c r="S699" i="7"/>
  <c r="P699" i="7"/>
  <c r="M699" i="7"/>
  <c r="P811" i="7"/>
  <c r="M811" i="7"/>
  <c r="N811" i="7"/>
  <c r="O811" i="7" s="1"/>
  <c r="S811" i="7"/>
  <c r="P545" i="7"/>
  <c r="N545" i="7"/>
  <c r="O545" i="7" s="1"/>
  <c r="S545" i="7"/>
  <c r="M545" i="7"/>
  <c r="N503" i="7"/>
  <c r="O503" i="7" s="1"/>
  <c r="S503" i="7"/>
  <c r="M503" i="7"/>
  <c r="P503" i="7"/>
  <c r="P867" i="7"/>
  <c r="N867" i="7"/>
  <c r="O867" i="7" s="1"/>
  <c r="S867" i="7"/>
  <c r="M867" i="7"/>
  <c r="S601" i="7"/>
  <c r="M601" i="7"/>
  <c r="P601" i="7"/>
  <c r="N601" i="7"/>
  <c r="O601" i="7" s="1"/>
  <c r="P657" i="7"/>
  <c r="N657" i="7"/>
  <c r="O657" i="7" s="1"/>
  <c r="S657" i="7"/>
  <c r="M657" i="7"/>
  <c r="M769" i="7"/>
  <c r="P769" i="7"/>
  <c r="S769" i="7"/>
  <c r="N769" i="7"/>
  <c r="O769" i="7" s="1"/>
  <c r="N937" i="7"/>
  <c r="O937" i="7" s="1"/>
  <c r="S937" i="7"/>
  <c r="P937" i="7"/>
  <c r="M937" i="7"/>
  <c r="Y564" i="1"/>
  <c r="R167" i="1"/>
  <c r="Y167" i="1" s="1"/>
  <c r="Y586" i="1"/>
  <c r="S459" i="1"/>
  <c r="Y458" i="1"/>
  <c r="T532" i="1"/>
  <c r="AB532" i="1" s="1"/>
  <c r="S532" i="1"/>
  <c r="S571" i="1"/>
  <c r="T571" i="1"/>
  <c r="AB571" i="1" s="1"/>
  <c r="Y311" i="1"/>
  <c r="R93" i="1"/>
  <c r="S94" i="1"/>
  <c r="Y94" i="1"/>
  <c r="T332" i="1"/>
  <c r="AB332" i="1" s="1"/>
  <c r="Y570" i="1"/>
  <c r="Y331" i="1"/>
  <c r="Y427" i="1"/>
  <c r="T69" i="1"/>
  <c r="AB69" i="1" s="1"/>
  <c r="T428" i="1"/>
  <c r="AB428" i="1" s="1"/>
  <c r="T234" i="1"/>
  <c r="AB234" i="1" s="1"/>
  <c r="Y380" i="1"/>
  <c r="S380" i="1"/>
  <c r="A938" i="7"/>
  <c r="B939" i="7"/>
  <c r="B869" i="7"/>
  <c r="A868" i="7"/>
  <c r="B813" i="7"/>
  <c r="A812" i="7"/>
  <c r="A770" i="7"/>
  <c r="B771" i="7"/>
  <c r="A700" i="7"/>
  <c r="B701" i="7"/>
  <c r="A658" i="7"/>
  <c r="B659" i="7"/>
  <c r="B632" i="7"/>
  <c r="A631" i="7"/>
  <c r="A602" i="7"/>
  <c r="B603" i="7"/>
  <c r="B547" i="7"/>
  <c r="A546" i="7"/>
  <c r="B505" i="7"/>
  <c r="A504" i="7"/>
  <c r="A462" i="7"/>
  <c r="B463" i="7"/>
  <c r="P433" i="7"/>
  <c r="S433" i="7"/>
  <c r="N433" i="7"/>
  <c r="O433" i="7" s="1"/>
  <c r="M433" i="7"/>
  <c r="A434" i="7"/>
  <c r="B435" i="7"/>
  <c r="A363" i="7"/>
  <c r="B364" i="7"/>
  <c r="P362" i="7"/>
  <c r="M362" i="7"/>
  <c r="N362" i="7"/>
  <c r="O362" i="7" s="1"/>
  <c r="S362" i="7"/>
  <c r="Y150" i="1"/>
  <c r="S150" i="1"/>
  <c r="R149" i="1"/>
  <c r="T150" i="1"/>
  <c r="AB150" i="1" s="1"/>
  <c r="Y310" i="1"/>
  <c r="Y435" i="1"/>
  <c r="Y422" i="1"/>
  <c r="S422" i="1"/>
  <c r="S398" i="1"/>
  <c r="T436" i="1"/>
  <c r="AB436" i="1" s="1"/>
  <c r="T398" i="1"/>
  <c r="AB398" i="1" s="1"/>
  <c r="S69" i="1"/>
  <c r="S311" i="1"/>
  <c r="S436" i="1"/>
  <c r="R68" i="1"/>
  <c r="Y68" i="1" s="1"/>
  <c r="T491" i="1"/>
  <c r="AB491" i="1" s="1"/>
  <c r="Y397" i="1"/>
  <c r="A320" i="7"/>
  <c r="B321" i="7"/>
  <c r="M319" i="7"/>
  <c r="P319" i="7"/>
  <c r="S319" i="7"/>
  <c r="N319" i="7"/>
  <c r="O319" i="7" s="1"/>
  <c r="A278" i="7"/>
  <c r="B279" i="7"/>
  <c r="M277" i="7"/>
  <c r="S277" i="7"/>
  <c r="N277" i="7"/>
  <c r="O277" i="7" s="1"/>
  <c r="P277" i="7"/>
  <c r="P249" i="7"/>
  <c r="M249" i="7"/>
  <c r="S249" i="7"/>
  <c r="N249" i="7"/>
  <c r="O249" i="7" s="1"/>
  <c r="A250" i="7"/>
  <c r="B251" i="7"/>
  <c r="C181" i="7"/>
  <c r="B181" i="7"/>
  <c r="A180" i="7"/>
  <c r="C223" i="7"/>
  <c r="C195" i="7"/>
  <c r="C209" i="7"/>
  <c r="S179" i="7"/>
  <c r="N179" i="7"/>
  <c r="O179" i="7" s="1"/>
  <c r="M179" i="7"/>
  <c r="P179" i="7"/>
  <c r="C125" i="7"/>
  <c r="B111" i="7"/>
  <c r="A110" i="7"/>
  <c r="C153" i="7"/>
  <c r="C111" i="7"/>
  <c r="S109" i="7"/>
  <c r="N109" i="7"/>
  <c r="O109" i="7" s="1"/>
  <c r="M109" i="7"/>
  <c r="P109" i="7"/>
  <c r="C139" i="7"/>
  <c r="Y241" i="1"/>
  <c r="T241" i="1"/>
  <c r="AB241" i="1" s="1"/>
  <c r="Y218" i="1"/>
  <c r="T218" i="1"/>
  <c r="AB218" i="1" s="1"/>
  <c r="T325" i="1"/>
  <c r="AB325" i="1" s="1"/>
  <c r="Y202" i="1"/>
  <c r="T202" i="1"/>
  <c r="AB202" i="1" s="1"/>
  <c r="Y298" i="1"/>
  <c r="T298" i="1"/>
  <c r="AB298" i="1" s="1"/>
  <c r="Y194" i="1"/>
  <c r="T194" i="1"/>
  <c r="AB194" i="1" s="1"/>
  <c r="Y224" i="1"/>
  <c r="T224" i="1"/>
  <c r="AB224" i="1" s="1"/>
  <c r="Y233" i="1"/>
  <c r="T233" i="1"/>
  <c r="AB233" i="1" s="1"/>
  <c r="Y252" i="1"/>
  <c r="T252" i="1"/>
  <c r="AB252" i="1" s="1"/>
  <c r="Y277" i="1"/>
  <c r="T277" i="1"/>
  <c r="AB277" i="1" s="1"/>
  <c r="T490" i="1"/>
  <c r="AB490" i="1" s="1"/>
  <c r="T579" i="1"/>
  <c r="AB579" i="1" s="1"/>
  <c r="T564" i="1"/>
  <c r="AB564" i="1" s="1"/>
  <c r="Y268" i="1"/>
  <c r="T268" i="1"/>
  <c r="AB268" i="1" s="1"/>
  <c r="T517" i="1"/>
  <c r="AB517" i="1" s="1"/>
  <c r="Y516" i="1"/>
  <c r="S517" i="1"/>
  <c r="Y285" i="1"/>
  <c r="T285" i="1"/>
  <c r="AB285" i="1" s="1"/>
  <c r="S285" i="1"/>
  <c r="Y360" i="1"/>
  <c r="T361" i="1"/>
  <c r="AB361" i="1" s="1"/>
  <c r="S361" i="1"/>
  <c r="T372" i="1"/>
  <c r="AB372" i="1" s="1"/>
  <c r="S372" i="1"/>
  <c r="Y371" i="1"/>
  <c r="T524" i="1"/>
  <c r="AB524" i="1" s="1"/>
  <c r="S524" i="1"/>
  <c r="Y523" i="1"/>
  <c r="Y260" i="1"/>
  <c r="T260" i="1"/>
  <c r="AB260" i="1" s="1"/>
  <c r="Y304" i="1"/>
  <c r="T304" i="1"/>
  <c r="AB304" i="1" s="1"/>
  <c r="T476" i="1"/>
  <c r="AB476" i="1" s="1"/>
  <c r="T531" i="1"/>
  <c r="AB531" i="1" s="1"/>
  <c r="T483" i="1"/>
  <c r="AB483" i="1" s="1"/>
  <c r="T540" i="1"/>
  <c r="AB540" i="1" s="1"/>
  <c r="S540" i="1"/>
  <c r="Y539" i="1"/>
  <c r="Y195" i="1"/>
  <c r="T195" i="1"/>
  <c r="AB195" i="1" s="1"/>
  <c r="T390" i="1"/>
  <c r="AB390" i="1" s="1"/>
  <c r="T507" i="1"/>
  <c r="AB507" i="1" s="1"/>
  <c r="S210" i="1"/>
  <c r="Y210" i="1"/>
  <c r="T210" i="1"/>
  <c r="AB210" i="1" s="1"/>
  <c r="T558" i="1"/>
  <c r="AB558" i="1" s="1"/>
  <c r="T499" i="1"/>
  <c r="AB499" i="1" s="1"/>
  <c r="Y498" i="1"/>
  <c r="S499" i="1"/>
  <c r="T407" i="1"/>
  <c r="AB407" i="1" s="1"/>
  <c r="Y406" i="1"/>
  <c r="S407" i="1"/>
  <c r="T467" i="1"/>
  <c r="AB467" i="1" s="1"/>
  <c r="Y466" i="1"/>
  <c r="S467" i="1"/>
  <c r="S347" i="1"/>
  <c r="T347" i="1"/>
  <c r="AB347" i="1" s="1"/>
  <c r="Y346" i="1"/>
  <c r="T339" i="1"/>
  <c r="AB339" i="1" s="1"/>
  <c r="Y338" i="1"/>
  <c r="S339" i="1"/>
  <c r="T444" i="1"/>
  <c r="AB444" i="1" s="1"/>
  <c r="Y443" i="1"/>
  <c r="S444" i="1"/>
  <c r="S451" i="1"/>
  <c r="T451" i="1"/>
  <c r="AB451" i="1" s="1"/>
  <c r="T84" i="1"/>
  <c r="AB84" i="1" s="1"/>
  <c r="Y84" i="1"/>
  <c r="Y127" i="1"/>
  <c r="T127" i="1"/>
  <c r="AB127" i="1" s="1"/>
  <c r="S202" i="1"/>
  <c r="T136" i="1"/>
  <c r="AB136" i="1" s="1"/>
  <c r="Y136" i="1"/>
  <c r="S136" i="1"/>
  <c r="Y111" i="1"/>
  <c r="T111" i="1"/>
  <c r="AB111" i="1" s="1"/>
  <c r="Y557" i="1"/>
  <c r="S558" i="1"/>
  <c r="Y120" i="1"/>
  <c r="T120" i="1"/>
  <c r="AB120" i="1" s="1"/>
  <c r="S120" i="1"/>
  <c r="Y187" i="1"/>
  <c r="T188" i="1"/>
  <c r="AB188" i="1" s="1"/>
  <c r="S188" i="1"/>
  <c r="Y78" i="1"/>
  <c r="T78" i="1"/>
  <c r="AB78" i="1" s="1"/>
  <c r="R77" i="1"/>
  <c r="S78" i="1"/>
  <c r="T175" i="1"/>
  <c r="AB175" i="1" s="1"/>
  <c r="R174" i="1"/>
  <c r="Y174" i="1" s="1"/>
  <c r="S175" i="1"/>
  <c r="T104" i="1"/>
  <c r="AB104" i="1" s="1"/>
  <c r="Y104" i="1"/>
  <c r="S104" i="1"/>
  <c r="T159" i="1"/>
  <c r="AB159" i="1" s="1"/>
  <c r="S159" i="1"/>
  <c r="R158" i="1"/>
  <c r="Y158" i="1" s="1"/>
  <c r="Y482" i="1"/>
  <c r="S483" i="1"/>
  <c r="S268" i="1"/>
  <c r="Y578" i="1"/>
  <c r="S579" i="1"/>
  <c r="Y563" i="1"/>
  <c r="S564" i="1"/>
  <c r="Y506" i="1"/>
  <c r="S507" i="1"/>
  <c r="Y530" i="1"/>
  <c r="S531" i="1"/>
  <c r="Y475" i="1"/>
  <c r="S476" i="1"/>
  <c r="S490" i="1"/>
  <c r="Y489" i="1"/>
  <c r="Y457" i="1"/>
  <c r="S390" i="1"/>
  <c r="Y389" i="1"/>
  <c r="Y324" i="1"/>
  <c r="S325" i="1"/>
  <c r="S298" i="1"/>
  <c r="S304" i="1"/>
  <c r="S277" i="1"/>
  <c r="S252" i="1"/>
  <c r="R251" i="1"/>
  <c r="S260" i="1"/>
  <c r="R259" i="1"/>
  <c r="S218" i="1"/>
  <c r="S241" i="1"/>
  <c r="S224" i="1"/>
  <c r="S233" i="1"/>
  <c r="S194" i="1"/>
  <c r="S111" i="1"/>
  <c r="S127" i="1"/>
  <c r="Y62" i="1"/>
  <c r="T62" i="1"/>
  <c r="AB62" i="1" s="1"/>
  <c r="S62" i="1"/>
  <c r="R83" i="1"/>
  <c r="S84" i="1"/>
  <c r="B46" i="7"/>
  <c r="B47" i="7" s="1"/>
  <c r="B48" i="7" s="1"/>
  <c r="B49" i="7" s="1"/>
  <c r="B50" i="7" s="1"/>
  <c r="B51" i="7" s="1"/>
  <c r="B4" i="7"/>
  <c r="X49" i="1"/>
  <c r="Y49" i="1"/>
  <c r="X50" i="1"/>
  <c r="X51" i="1"/>
  <c r="X52" i="1"/>
  <c r="X53" i="1"/>
  <c r="X54" i="1"/>
  <c r="X55" i="1"/>
  <c r="X56" i="1"/>
  <c r="X57" i="1"/>
  <c r="Y57" i="1"/>
  <c r="X48" i="1"/>
  <c r="X47" i="1"/>
  <c r="X46" i="1"/>
  <c r="X45" i="1"/>
  <c r="X44" i="1"/>
  <c r="X43" i="1"/>
  <c r="X42" i="1"/>
  <c r="Y41" i="1"/>
  <c r="X41" i="1"/>
  <c r="X40" i="1"/>
  <c r="X39" i="1"/>
  <c r="X38" i="1"/>
  <c r="X37" i="1"/>
  <c r="X36" i="1"/>
  <c r="X35" i="1"/>
  <c r="X34" i="1"/>
  <c r="Y33" i="1"/>
  <c r="X33" i="1"/>
  <c r="X32" i="1"/>
  <c r="X31" i="1"/>
  <c r="X30" i="1"/>
  <c r="C91" i="7"/>
  <c r="C92" i="7" s="1"/>
  <c r="C93" i="7" s="1"/>
  <c r="S57" i="1"/>
  <c r="S49" i="1"/>
  <c r="S41" i="1"/>
  <c r="S33" i="1"/>
  <c r="D94" i="7"/>
  <c r="D80" i="7"/>
  <c r="D81" i="7" s="1"/>
  <c r="D82" i="7" s="1"/>
  <c r="D83" i="7" s="1"/>
  <c r="D84" i="7" s="1"/>
  <c r="D85" i="7" s="1"/>
  <c r="D86" i="7" s="1"/>
  <c r="C76" i="7"/>
  <c r="C77" i="7" s="1"/>
  <c r="C78" i="7" s="1"/>
  <c r="C79" i="7" s="1"/>
  <c r="D66" i="7"/>
  <c r="D67" i="7" s="1"/>
  <c r="D68" i="7" s="1"/>
  <c r="D69" i="7" s="1"/>
  <c r="D70" i="7" s="1"/>
  <c r="D71" i="7" s="1"/>
  <c r="D72" i="7" s="1"/>
  <c r="C62" i="7"/>
  <c r="C63" i="7" s="1"/>
  <c r="C64" i="7" s="1"/>
  <c r="C65" i="7" s="1"/>
  <c r="D52" i="7"/>
  <c r="D53" i="7" s="1"/>
  <c r="D54" i="7" s="1"/>
  <c r="D55" i="7" s="1"/>
  <c r="D56" i="7" s="1"/>
  <c r="D57" i="7" s="1"/>
  <c r="D58" i="7" s="1"/>
  <c r="C48" i="7"/>
  <c r="C49" i="7" s="1"/>
  <c r="C50" i="7" s="1"/>
  <c r="C51" i="7" s="1"/>
  <c r="F1" i="7"/>
  <c r="C34" i="7"/>
  <c r="C35" i="7" s="1"/>
  <c r="C36" i="7" s="1"/>
  <c r="C37" i="7" s="1"/>
  <c r="C38" i="7" s="1"/>
  <c r="C39" i="7" s="1"/>
  <c r="C40" i="7" s="1"/>
  <c r="C41" i="7" s="1"/>
  <c r="C42" i="7" s="1"/>
  <c r="C43" i="7" s="1"/>
  <c r="C44" i="7" s="1"/>
  <c r="C45" i="7" s="1"/>
  <c r="C20" i="7"/>
  <c r="C6" i="7"/>
  <c r="S9" i="1"/>
  <c r="S25" i="1"/>
  <c r="D38" i="7"/>
  <c r="D39" i="7" s="1"/>
  <c r="D40" i="7" s="1"/>
  <c r="D41" i="7" s="1"/>
  <c r="D42" i="7" s="1"/>
  <c r="D43" i="7" s="1"/>
  <c r="D44" i="7" s="1"/>
  <c r="D24" i="7"/>
  <c r="D25" i="7" s="1"/>
  <c r="D26" i="7" s="1"/>
  <c r="D27" i="7" s="1"/>
  <c r="D28" i="7" s="1"/>
  <c r="D29" i="7" s="1"/>
  <c r="D30" i="7" s="1"/>
  <c r="D10" i="7"/>
  <c r="D11" i="7" s="1"/>
  <c r="D12" i="7" s="1"/>
  <c r="D13" i="7" s="1"/>
  <c r="D14" i="7" s="1"/>
  <c r="D15" i="7" s="1"/>
  <c r="D16" i="7" s="1"/>
  <c r="S167" i="1" l="1"/>
  <c r="M546" i="7"/>
  <c r="S546" i="7"/>
  <c r="P546" i="7"/>
  <c r="N546" i="7"/>
  <c r="O546" i="7" s="1"/>
  <c r="N631" i="7"/>
  <c r="O631" i="7" s="1"/>
  <c r="S631" i="7"/>
  <c r="P631" i="7"/>
  <c r="M631" i="7"/>
  <c r="M812" i="7"/>
  <c r="P812" i="7"/>
  <c r="N812" i="7"/>
  <c r="O812" i="7" s="1"/>
  <c r="S812" i="7"/>
  <c r="N462" i="7"/>
  <c r="O462" i="7" s="1"/>
  <c r="S462" i="7"/>
  <c r="M462" i="7"/>
  <c r="P462" i="7"/>
  <c r="P700" i="7"/>
  <c r="N700" i="7"/>
  <c r="O700" i="7" s="1"/>
  <c r="S700" i="7"/>
  <c r="M700" i="7"/>
  <c r="N938" i="7"/>
  <c r="O938" i="7" s="1"/>
  <c r="P938" i="7"/>
  <c r="M938" i="7"/>
  <c r="S938" i="7"/>
  <c r="P504" i="7"/>
  <c r="N504" i="7"/>
  <c r="O504" i="7" s="1"/>
  <c r="S504" i="7"/>
  <c r="M504" i="7"/>
  <c r="M868" i="7"/>
  <c r="P868" i="7"/>
  <c r="S868" i="7"/>
  <c r="N868" i="7"/>
  <c r="O868" i="7" s="1"/>
  <c r="P602" i="7"/>
  <c r="N602" i="7"/>
  <c r="O602" i="7" s="1"/>
  <c r="S602" i="7"/>
  <c r="M602" i="7"/>
  <c r="M658" i="7"/>
  <c r="S658" i="7"/>
  <c r="P658" i="7"/>
  <c r="N658" i="7"/>
  <c r="O658" i="7" s="1"/>
  <c r="N770" i="7"/>
  <c r="O770" i="7" s="1"/>
  <c r="S770" i="7"/>
  <c r="M770" i="7"/>
  <c r="P770" i="7"/>
  <c r="S570" i="1"/>
  <c r="R166" i="1"/>
  <c r="Y166" i="1" s="1"/>
  <c r="T167" i="1"/>
  <c r="AB167" i="1" s="1"/>
  <c r="S586" i="1"/>
  <c r="Y548" i="1"/>
  <c r="Y585" i="1"/>
  <c r="T586" i="1"/>
  <c r="AB586" i="1" s="1"/>
  <c r="S458" i="1"/>
  <c r="S68" i="1"/>
  <c r="T458" i="1"/>
  <c r="AB458" i="1" s="1"/>
  <c r="Y569" i="1"/>
  <c r="T570" i="1"/>
  <c r="AB570" i="1" s="1"/>
  <c r="S427" i="1"/>
  <c r="Y426" i="1"/>
  <c r="S331" i="1"/>
  <c r="Y330" i="1"/>
  <c r="T331" i="1"/>
  <c r="AB331" i="1" s="1"/>
  <c r="T93" i="1"/>
  <c r="AB93" i="1" s="1"/>
  <c r="Y93" i="1"/>
  <c r="R92" i="1"/>
  <c r="S93" i="1"/>
  <c r="T435" i="1"/>
  <c r="AB435" i="1" s="1"/>
  <c r="Y379" i="1"/>
  <c r="T379" i="1"/>
  <c r="AB379" i="1" s="1"/>
  <c r="S379" i="1"/>
  <c r="Y434" i="1"/>
  <c r="T427" i="1"/>
  <c r="AB427" i="1" s="1"/>
  <c r="S435" i="1"/>
  <c r="T310" i="1"/>
  <c r="AB310" i="1" s="1"/>
  <c r="A939" i="7"/>
  <c r="B940" i="7"/>
  <c r="A869" i="7"/>
  <c r="B870" i="7"/>
  <c r="A813" i="7"/>
  <c r="B814" i="7"/>
  <c r="A771" i="7"/>
  <c r="B772" i="7"/>
  <c r="A701" i="7"/>
  <c r="B702" i="7"/>
  <c r="B660" i="7"/>
  <c r="A659" i="7"/>
  <c r="B633" i="7"/>
  <c r="B634" i="7" s="1"/>
  <c r="B635" i="7" s="1"/>
  <c r="B636" i="7" s="1"/>
  <c r="B637" i="7" s="1"/>
  <c r="B638" i="7" s="1"/>
  <c r="B639" i="7" s="1"/>
  <c r="A632" i="7"/>
  <c r="B604" i="7"/>
  <c r="A603" i="7"/>
  <c r="A547" i="7"/>
  <c r="B548" i="7"/>
  <c r="C21" i="7"/>
  <c r="C22" i="7" s="1"/>
  <c r="C23" i="7" s="1"/>
  <c r="C24" i="7" s="1"/>
  <c r="C25" i="7" s="1"/>
  <c r="C26" i="7" s="1"/>
  <c r="C27" i="7" s="1"/>
  <c r="C28" i="7" s="1"/>
  <c r="C29" i="7" s="1"/>
  <c r="C30" i="7" s="1"/>
  <c r="C31" i="7" s="1"/>
  <c r="G1" i="7"/>
  <c r="B5" i="7"/>
  <c r="B6" i="7" s="1"/>
  <c r="B7" i="7" s="1"/>
  <c r="B8" i="7" s="1"/>
  <c r="B9" i="7" s="1"/>
  <c r="C7" i="7"/>
  <c r="C8" i="7" s="1"/>
  <c r="C9" i="7" s="1"/>
  <c r="C10" i="7" s="1"/>
  <c r="C11" i="7" s="1"/>
  <c r="A505" i="7"/>
  <c r="B506" i="7"/>
  <c r="A463" i="7"/>
  <c r="B464" i="7"/>
  <c r="N434" i="7"/>
  <c r="O434" i="7" s="1"/>
  <c r="M434" i="7"/>
  <c r="S434" i="7"/>
  <c r="P434" i="7"/>
  <c r="A435" i="7"/>
  <c r="B436" i="7"/>
  <c r="A364" i="7"/>
  <c r="B365" i="7"/>
  <c r="P363" i="7"/>
  <c r="N363" i="7"/>
  <c r="O363" i="7" s="1"/>
  <c r="M363" i="7"/>
  <c r="S363" i="7"/>
  <c r="Y149" i="1"/>
  <c r="T149" i="1"/>
  <c r="AB149" i="1" s="1"/>
  <c r="S149" i="1"/>
  <c r="R148" i="1"/>
  <c r="Y396" i="1"/>
  <c r="S397" i="1"/>
  <c r="T397" i="1"/>
  <c r="AB397" i="1" s="1"/>
  <c r="Y421" i="1"/>
  <c r="S421" i="1"/>
  <c r="T421" i="1"/>
  <c r="AB421" i="1" s="1"/>
  <c r="S310" i="1"/>
  <c r="T68" i="1"/>
  <c r="AB68" i="1" s="1"/>
  <c r="R67" i="1"/>
  <c r="R66" i="1" s="1"/>
  <c r="S320" i="7"/>
  <c r="M320" i="7"/>
  <c r="N320" i="7"/>
  <c r="O320" i="7" s="1"/>
  <c r="P320" i="7"/>
  <c r="B322" i="7"/>
  <c r="A321" i="7"/>
  <c r="A279" i="7"/>
  <c r="B280" i="7"/>
  <c r="P278" i="7"/>
  <c r="S278" i="7"/>
  <c r="N278" i="7"/>
  <c r="O278" i="7" s="1"/>
  <c r="M278" i="7"/>
  <c r="N250" i="7"/>
  <c r="O250" i="7" s="1"/>
  <c r="S250" i="7"/>
  <c r="M250" i="7"/>
  <c r="P250" i="7"/>
  <c r="A251" i="7"/>
  <c r="B252" i="7"/>
  <c r="C196" i="7"/>
  <c r="C210" i="7"/>
  <c r="C182" i="7"/>
  <c r="C224" i="7"/>
  <c r="M180" i="7"/>
  <c r="P180" i="7"/>
  <c r="S180" i="7"/>
  <c r="N180" i="7"/>
  <c r="O180" i="7" s="1"/>
  <c r="A181" i="7"/>
  <c r="B182" i="7"/>
  <c r="C112" i="7"/>
  <c r="C140" i="7"/>
  <c r="C154" i="7"/>
  <c r="M110" i="7"/>
  <c r="P110" i="7"/>
  <c r="N110" i="7"/>
  <c r="O110" i="7" s="1"/>
  <c r="S110" i="7"/>
  <c r="A111" i="7"/>
  <c r="B112" i="7"/>
  <c r="C126" i="7"/>
  <c r="S267" i="1"/>
  <c r="Y267" i="1"/>
  <c r="T267" i="1"/>
  <c r="AB267" i="1" s="1"/>
  <c r="Y193" i="1"/>
  <c r="T193" i="1"/>
  <c r="AB193" i="1" s="1"/>
  <c r="T324" i="1"/>
  <c r="AB324" i="1" s="1"/>
  <c r="S506" i="1"/>
  <c r="T506" i="1"/>
  <c r="AB506" i="1" s="1"/>
  <c r="T578" i="1"/>
  <c r="AB578" i="1" s="1"/>
  <c r="T389" i="1"/>
  <c r="AB389" i="1" s="1"/>
  <c r="T457" i="1"/>
  <c r="AB457" i="1" s="1"/>
  <c r="T346" i="1"/>
  <c r="AB346" i="1" s="1"/>
  <c r="S346" i="1"/>
  <c r="Y345" i="1"/>
  <c r="T516" i="1"/>
  <c r="AB516" i="1" s="1"/>
  <c r="S516" i="1"/>
  <c r="Y515" i="1"/>
  <c r="Y232" i="1"/>
  <c r="T232" i="1"/>
  <c r="AB232" i="1" s="1"/>
  <c r="Y240" i="1"/>
  <c r="T240" i="1"/>
  <c r="AB240" i="1" s="1"/>
  <c r="Y259" i="1"/>
  <c r="T259" i="1"/>
  <c r="AB259" i="1" s="1"/>
  <c r="Y309" i="1"/>
  <c r="T309" i="1"/>
  <c r="AB309" i="1" s="1"/>
  <c r="T396" i="1"/>
  <c r="AB396" i="1" s="1"/>
  <c r="T489" i="1"/>
  <c r="AB489" i="1" s="1"/>
  <c r="T557" i="1"/>
  <c r="AB557" i="1" s="1"/>
  <c r="T466" i="1"/>
  <c r="AB466" i="1" s="1"/>
  <c r="S466" i="1"/>
  <c r="Y465" i="1"/>
  <c r="T539" i="1"/>
  <c r="AB539" i="1" s="1"/>
  <c r="S539" i="1"/>
  <c r="Y538" i="1"/>
  <c r="T523" i="1"/>
  <c r="AB523" i="1" s="1"/>
  <c r="Y522" i="1"/>
  <c r="S523" i="1"/>
  <c r="Y284" i="1"/>
  <c r="T284" i="1"/>
  <c r="AB284" i="1" s="1"/>
  <c r="S284" i="1"/>
  <c r="Y223" i="1"/>
  <c r="T223" i="1"/>
  <c r="AB223" i="1" s="1"/>
  <c r="Y217" i="1"/>
  <c r="T217" i="1"/>
  <c r="AB217" i="1" s="1"/>
  <c r="Y251" i="1"/>
  <c r="T251" i="1"/>
  <c r="AB251" i="1" s="1"/>
  <c r="Y303" i="1"/>
  <c r="T303" i="1"/>
  <c r="AB303" i="1" s="1"/>
  <c r="Y201" i="1"/>
  <c r="T201" i="1"/>
  <c r="AB201" i="1" s="1"/>
  <c r="T338" i="1"/>
  <c r="AB338" i="1" s="1"/>
  <c r="Y337" i="1"/>
  <c r="S338" i="1"/>
  <c r="T498" i="1"/>
  <c r="AB498" i="1" s="1"/>
  <c r="Y497" i="1"/>
  <c r="S498" i="1"/>
  <c r="Y359" i="1"/>
  <c r="T360" i="1"/>
  <c r="AB360" i="1" s="1"/>
  <c r="S360" i="1"/>
  <c r="Y276" i="1"/>
  <c r="T276" i="1"/>
  <c r="AB276" i="1" s="1"/>
  <c r="Y297" i="1"/>
  <c r="T297" i="1"/>
  <c r="AB297" i="1" s="1"/>
  <c r="T330" i="1"/>
  <c r="AB330" i="1" s="1"/>
  <c r="T475" i="1"/>
  <c r="AB475" i="1" s="1"/>
  <c r="T530" i="1"/>
  <c r="AB530" i="1" s="1"/>
  <c r="T563" i="1"/>
  <c r="AB563" i="1" s="1"/>
  <c r="T585" i="1"/>
  <c r="AB585" i="1" s="1"/>
  <c r="S548" i="1"/>
  <c r="T548" i="1"/>
  <c r="AB548" i="1" s="1"/>
  <c r="T482" i="1"/>
  <c r="AB482" i="1" s="1"/>
  <c r="S209" i="1"/>
  <c r="Y209" i="1"/>
  <c r="T209" i="1"/>
  <c r="AB209" i="1" s="1"/>
  <c r="T443" i="1"/>
  <c r="AB443" i="1" s="1"/>
  <c r="S443" i="1"/>
  <c r="Y442" i="1"/>
  <c r="T406" i="1"/>
  <c r="AB406" i="1" s="1"/>
  <c r="S406" i="1"/>
  <c r="Y405" i="1"/>
  <c r="T371" i="1"/>
  <c r="AB371" i="1" s="1"/>
  <c r="S371" i="1"/>
  <c r="Y126" i="1"/>
  <c r="T126" i="1"/>
  <c r="AB126" i="1" s="1"/>
  <c r="T187" i="1"/>
  <c r="AB187" i="1" s="1"/>
  <c r="S187" i="1"/>
  <c r="Y186" i="1"/>
  <c r="Y556" i="1"/>
  <c r="S557" i="1"/>
  <c r="Y83" i="1"/>
  <c r="T83" i="1"/>
  <c r="AB83" i="1" s="1"/>
  <c r="S482" i="1"/>
  <c r="Y481" i="1"/>
  <c r="Y110" i="1"/>
  <c r="T110" i="1"/>
  <c r="AB110" i="1" s="1"/>
  <c r="T158" i="1"/>
  <c r="AB158" i="1" s="1"/>
  <c r="S158" i="1"/>
  <c r="R157" i="1"/>
  <c r="Y157" i="1" s="1"/>
  <c r="T174" i="1"/>
  <c r="AB174" i="1" s="1"/>
  <c r="R173" i="1"/>
  <c r="Y173" i="1" s="1"/>
  <c r="S174" i="1"/>
  <c r="T119" i="1"/>
  <c r="AB119" i="1" s="1"/>
  <c r="Y119" i="1"/>
  <c r="S119" i="1"/>
  <c r="T135" i="1"/>
  <c r="AB135" i="1" s="1"/>
  <c r="Y135" i="1"/>
  <c r="S135" i="1"/>
  <c r="S201" i="1"/>
  <c r="Y103" i="1"/>
  <c r="T103" i="1"/>
  <c r="AB103" i="1" s="1"/>
  <c r="S103" i="1"/>
  <c r="Y77" i="1"/>
  <c r="T77" i="1"/>
  <c r="AB77" i="1" s="1"/>
  <c r="R76" i="1"/>
  <c r="S77" i="1"/>
  <c r="Y562" i="1"/>
  <c r="S563" i="1"/>
  <c r="Y577" i="1"/>
  <c r="S578" i="1"/>
  <c r="S530" i="1"/>
  <c r="Y529" i="1"/>
  <c r="S475" i="1"/>
  <c r="Y488" i="1"/>
  <c r="S489" i="1"/>
  <c r="Y456" i="1"/>
  <c r="S457" i="1"/>
  <c r="Y425" i="1"/>
  <c r="Y433" i="1"/>
  <c r="Y395" i="1"/>
  <c r="S396" i="1"/>
  <c r="S389" i="1"/>
  <c r="Y388" i="1"/>
  <c r="Y329" i="1"/>
  <c r="S330" i="1"/>
  <c r="S324" i="1"/>
  <c r="Y323" i="1"/>
  <c r="S303" i="1"/>
  <c r="S309" i="1"/>
  <c r="S297" i="1"/>
  <c r="S276" i="1"/>
  <c r="S251" i="1"/>
  <c r="R250" i="1"/>
  <c r="R258" i="1"/>
  <c r="S259" i="1"/>
  <c r="S240" i="1"/>
  <c r="S223" i="1"/>
  <c r="S217" i="1"/>
  <c r="S232" i="1"/>
  <c r="S193" i="1"/>
  <c r="S126" i="1"/>
  <c r="S110" i="1"/>
  <c r="S61" i="1"/>
  <c r="Y61" i="1"/>
  <c r="T61" i="1"/>
  <c r="AB61" i="1" s="1"/>
  <c r="R82" i="1"/>
  <c r="S83" i="1"/>
  <c r="B52" i="7"/>
  <c r="A51" i="7"/>
  <c r="C94" i="7"/>
  <c r="C95" i="7" s="1"/>
  <c r="C96" i="7" s="1"/>
  <c r="C97" i="7" s="1"/>
  <c r="C98" i="7" s="1"/>
  <c r="C99" i="7" s="1"/>
  <c r="C100" i="7" s="1"/>
  <c r="C101" i="7" s="1"/>
  <c r="D95" i="7"/>
  <c r="C52" i="7"/>
  <c r="C80" i="7"/>
  <c r="C66" i="7"/>
  <c r="S166" i="1" l="1"/>
  <c r="R165" i="1"/>
  <c r="Y165" i="1" s="1"/>
  <c r="T166" i="1"/>
  <c r="AB166" i="1" s="1"/>
  <c r="M505" i="7"/>
  <c r="S505" i="7"/>
  <c r="P505" i="7"/>
  <c r="N505" i="7"/>
  <c r="O505" i="7" s="1"/>
  <c r="P771" i="7"/>
  <c r="M771" i="7"/>
  <c r="S771" i="7"/>
  <c r="N771" i="7"/>
  <c r="O771" i="7" s="1"/>
  <c r="S869" i="7"/>
  <c r="N869" i="7"/>
  <c r="O869" i="7" s="1"/>
  <c r="M869" i="7"/>
  <c r="P869" i="7"/>
  <c r="N632" i="7"/>
  <c r="O632" i="7" s="1"/>
  <c r="P632" i="7"/>
  <c r="M632" i="7"/>
  <c r="S632" i="7"/>
  <c r="P463" i="7"/>
  <c r="M463" i="7"/>
  <c r="N463" i="7"/>
  <c r="O463" i="7" s="1"/>
  <c r="S463" i="7"/>
  <c r="N547" i="7"/>
  <c r="O547" i="7" s="1"/>
  <c r="S547" i="7"/>
  <c r="M547" i="7"/>
  <c r="P547" i="7"/>
  <c r="N701" i="7"/>
  <c r="O701" i="7" s="1"/>
  <c r="P701" i="7"/>
  <c r="M701" i="7"/>
  <c r="S701" i="7"/>
  <c r="S813" i="7"/>
  <c r="M813" i="7"/>
  <c r="N813" i="7"/>
  <c r="O813" i="7" s="1"/>
  <c r="P813" i="7"/>
  <c r="P939" i="7"/>
  <c r="M939" i="7"/>
  <c r="N939" i="7"/>
  <c r="O939" i="7" s="1"/>
  <c r="S939" i="7"/>
  <c r="M603" i="7"/>
  <c r="P603" i="7"/>
  <c r="S603" i="7"/>
  <c r="N603" i="7"/>
  <c r="O603" i="7" s="1"/>
  <c r="N659" i="7"/>
  <c r="O659" i="7" s="1"/>
  <c r="S659" i="7"/>
  <c r="M659" i="7"/>
  <c r="P659" i="7"/>
  <c r="S569" i="1"/>
  <c r="S585" i="1"/>
  <c r="S426" i="1"/>
  <c r="T426" i="1"/>
  <c r="AB426" i="1" s="1"/>
  <c r="T569" i="1"/>
  <c r="AB569" i="1" s="1"/>
  <c r="Y370" i="1"/>
  <c r="T434" i="1"/>
  <c r="AB434" i="1" s="1"/>
  <c r="S434" i="1"/>
  <c r="Y92" i="1"/>
  <c r="T92" i="1"/>
  <c r="AB92" i="1" s="1"/>
  <c r="R91" i="1"/>
  <c r="S92" i="1"/>
  <c r="Y378" i="1"/>
  <c r="S378" i="1"/>
  <c r="T378" i="1"/>
  <c r="AB378" i="1" s="1"/>
  <c r="S67" i="1"/>
  <c r="A940" i="7"/>
  <c r="B941" i="7"/>
  <c r="B942" i="7" s="1"/>
  <c r="B943" i="7" s="1"/>
  <c r="B944" i="7" s="1"/>
  <c r="B945" i="7" s="1"/>
  <c r="B946" i="7" s="1"/>
  <c r="B947" i="7" s="1"/>
  <c r="A870" i="7"/>
  <c r="B871" i="7"/>
  <c r="B872" i="7" s="1"/>
  <c r="B873" i="7" s="1"/>
  <c r="B874" i="7" s="1"/>
  <c r="B875" i="7" s="1"/>
  <c r="B876" i="7" s="1"/>
  <c r="B877" i="7" s="1"/>
  <c r="A814" i="7"/>
  <c r="B815" i="7"/>
  <c r="B816" i="7" s="1"/>
  <c r="B817" i="7" s="1"/>
  <c r="B818" i="7" s="1"/>
  <c r="B819" i="7" s="1"/>
  <c r="B820" i="7" s="1"/>
  <c r="B821" i="7" s="1"/>
  <c r="A772" i="7"/>
  <c r="B773" i="7"/>
  <c r="B774" i="7" s="1"/>
  <c r="B775" i="7" s="1"/>
  <c r="B776" i="7" s="1"/>
  <c r="B777" i="7" s="1"/>
  <c r="B778" i="7" s="1"/>
  <c r="B779" i="7" s="1"/>
  <c r="A702" i="7"/>
  <c r="B703" i="7"/>
  <c r="B704" i="7" s="1"/>
  <c r="B705" i="7" s="1"/>
  <c r="B706" i="7" s="1"/>
  <c r="B707" i="7" s="1"/>
  <c r="B708" i="7" s="1"/>
  <c r="B709" i="7" s="1"/>
  <c r="A660" i="7"/>
  <c r="B661" i="7"/>
  <c r="B662" i="7" s="1"/>
  <c r="B663" i="7" s="1"/>
  <c r="B664" i="7" s="1"/>
  <c r="B665" i="7" s="1"/>
  <c r="B666" i="7" s="1"/>
  <c r="B667" i="7" s="1"/>
  <c r="B640" i="7"/>
  <c r="A639" i="7"/>
  <c r="B605" i="7"/>
  <c r="B606" i="7" s="1"/>
  <c r="B607" i="7" s="1"/>
  <c r="B608" i="7" s="1"/>
  <c r="B609" i="7" s="1"/>
  <c r="B610" i="7" s="1"/>
  <c r="B611" i="7" s="1"/>
  <c r="A604" i="7"/>
  <c r="B549" i="7"/>
  <c r="B550" i="7" s="1"/>
  <c r="B551" i="7" s="1"/>
  <c r="B552" i="7" s="1"/>
  <c r="B553" i="7" s="1"/>
  <c r="B554" i="7" s="1"/>
  <c r="B555" i="7" s="1"/>
  <c r="A548" i="7"/>
  <c r="A506" i="7"/>
  <c r="B507" i="7"/>
  <c r="B508" i="7" s="1"/>
  <c r="B509" i="7" s="1"/>
  <c r="B510" i="7" s="1"/>
  <c r="B511" i="7" s="1"/>
  <c r="B512" i="7" s="1"/>
  <c r="B513" i="7" s="1"/>
  <c r="A464" i="7"/>
  <c r="B465" i="7"/>
  <c r="B466" i="7" s="1"/>
  <c r="B467" i="7" s="1"/>
  <c r="B468" i="7" s="1"/>
  <c r="B469" i="7" s="1"/>
  <c r="B470" i="7" s="1"/>
  <c r="B471" i="7" s="1"/>
  <c r="P435" i="7"/>
  <c r="S435" i="7"/>
  <c r="N435" i="7"/>
  <c r="O435" i="7" s="1"/>
  <c r="M435" i="7"/>
  <c r="A436" i="7"/>
  <c r="B437" i="7"/>
  <c r="B438" i="7" s="1"/>
  <c r="B439" i="7" s="1"/>
  <c r="B440" i="7" s="1"/>
  <c r="B441" i="7" s="1"/>
  <c r="B442" i="7" s="1"/>
  <c r="B443" i="7" s="1"/>
  <c r="S364" i="7"/>
  <c r="P364" i="7"/>
  <c r="N364" i="7"/>
  <c r="O364" i="7" s="1"/>
  <c r="M364" i="7"/>
  <c r="A365" i="7"/>
  <c r="B366" i="7"/>
  <c r="B10" i="7"/>
  <c r="B11" i="7" s="1"/>
  <c r="A11" i="7" s="1"/>
  <c r="A9" i="7"/>
  <c r="T67" i="1"/>
  <c r="AB67" i="1" s="1"/>
  <c r="Y67" i="1"/>
  <c r="Y148" i="1"/>
  <c r="T148" i="1"/>
  <c r="AB148" i="1" s="1"/>
  <c r="S148" i="1"/>
  <c r="R147" i="1"/>
  <c r="Y420" i="1"/>
  <c r="T420" i="1"/>
  <c r="AB420" i="1" s="1"/>
  <c r="S420" i="1"/>
  <c r="M321" i="7"/>
  <c r="S321" i="7"/>
  <c r="N321" i="7"/>
  <c r="O321" i="7" s="1"/>
  <c r="P321" i="7"/>
  <c r="A322" i="7"/>
  <c r="B323" i="7"/>
  <c r="A280" i="7"/>
  <c r="B281" i="7"/>
  <c r="N279" i="7"/>
  <c r="O279" i="7" s="1"/>
  <c r="M279" i="7"/>
  <c r="P279" i="7"/>
  <c r="S279" i="7"/>
  <c r="A252" i="7"/>
  <c r="B253" i="7"/>
  <c r="P251" i="7"/>
  <c r="S251" i="7"/>
  <c r="N251" i="7"/>
  <c r="O251" i="7" s="1"/>
  <c r="M251" i="7"/>
  <c r="B183" i="7"/>
  <c r="A182" i="7"/>
  <c r="C211" i="7"/>
  <c r="S181" i="7"/>
  <c r="N181" i="7"/>
  <c r="O181" i="7" s="1"/>
  <c r="M181" i="7"/>
  <c r="P181" i="7"/>
  <c r="C225" i="7"/>
  <c r="C183" i="7"/>
  <c r="C197" i="7"/>
  <c r="B113" i="7"/>
  <c r="A112" i="7"/>
  <c r="C127" i="7"/>
  <c r="S111" i="7"/>
  <c r="N111" i="7"/>
  <c r="O111" i="7" s="1"/>
  <c r="P111" i="7"/>
  <c r="M111" i="7"/>
  <c r="C155" i="7"/>
  <c r="C141" i="7"/>
  <c r="C113" i="7"/>
  <c r="T388" i="1"/>
  <c r="AB388" i="1" s="1"/>
  <c r="S529" i="1"/>
  <c r="T529" i="1"/>
  <c r="AB529" i="1" s="1"/>
  <c r="T465" i="1"/>
  <c r="AB465" i="1" s="1"/>
  <c r="S465" i="1"/>
  <c r="Y464" i="1"/>
  <c r="Y231" i="1"/>
  <c r="T231" i="1"/>
  <c r="AB231" i="1" s="1"/>
  <c r="S222" i="1"/>
  <c r="Y222" i="1"/>
  <c r="T222" i="1"/>
  <c r="AB222" i="1" s="1"/>
  <c r="Y258" i="1"/>
  <c r="T258" i="1"/>
  <c r="AB258" i="1" s="1"/>
  <c r="Y302" i="1"/>
  <c r="T302" i="1"/>
  <c r="AB302" i="1" s="1"/>
  <c r="T425" i="1"/>
  <c r="AB425" i="1" s="1"/>
  <c r="T488" i="1"/>
  <c r="AB488" i="1" s="1"/>
  <c r="Y200" i="1"/>
  <c r="T200" i="1"/>
  <c r="AB200" i="1" s="1"/>
  <c r="T556" i="1"/>
  <c r="AB556" i="1" s="1"/>
  <c r="T370" i="1"/>
  <c r="AB370" i="1" s="1"/>
  <c r="S370" i="1"/>
  <c r="Y368" i="1"/>
  <c r="T405" i="1"/>
  <c r="AB405" i="1" s="1"/>
  <c r="Y404" i="1"/>
  <c r="S405" i="1"/>
  <c r="T497" i="1"/>
  <c r="AB497" i="1" s="1"/>
  <c r="Y496" i="1"/>
  <c r="S497" i="1"/>
  <c r="Y283" i="1"/>
  <c r="T283" i="1"/>
  <c r="AB283" i="1" s="1"/>
  <c r="S283" i="1"/>
  <c r="T515" i="1"/>
  <c r="AB515" i="1" s="1"/>
  <c r="S515" i="1"/>
  <c r="Y514" i="1"/>
  <c r="Y296" i="1"/>
  <c r="T296" i="1"/>
  <c r="AB296" i="1" s="1"/>
  <c r="S577" i="1"/>
  <c r="T577" i="1"/>
  <c r="AB577" i="1" s="1"/>
  <c r="Y216" i="1"/>
  <c r="T216" i="1"/>
  <c r="AB216" i="1" s="1"/>
  <c r="Y239" i="1"/>
  <c r="T239" i="1"/>
  <c r="AB239" i="1" s="1"/>
  <c r="Y250" i="1"/>
  <c r="T250" i="1"/>
  <c r="AB250" i="1" s="1"/>
  <c r="T323" i="1"/>
  <c r="AB323" i="1" s="1"/>
  <c r="T562" i="1"/>
  <c r="AB562" i="1" s="1"/>
  <c r="T442" i="1"/>
  <c r="AB442" i="1" s="1"/>
  <c r="Y441" i="1"/>
  <c r="S442" i="1"/>
  <c r="T337" i="1"/>
  <c r="AB337" i="1" s="1"/>
  <c r="Y336" i="1"/>
  <c r="S337" i="1"/>
  <c r="T345" i="1"/>
  <c r="AB345" i="1" s="1"/>
  <c r="S345" i="1"/>
  <c r="Y344" i="1"/>
  <c r="Y192" i="1"/>
  <c r="T192" i="1"/>
  <c r="AB192" i="1" s="1"/>
  <c r="Y275" i="1"/>
  <c r="T275" i="1"/>
  <c r="AB275" i="1" s="1"/>
  <c r="S308" i="1"/>
  <c r="Y308" i="1"/>
  <c r="T308" i="1"/>
  <c r="AB308" i="1" s="1"/>
  <c r="T329" i="1"/>
  <c r="AB329" i="1" s="1"/>
  <c r="S395" i="1"/>
  <c r="T395" i="1"/>
  <c r="AB395" i="1" s="1"/>
  <c r="T433" i="1"/>
  <c r="AB433" i="1" s="1"/>
  <c r="T456" i="1"/>
  <c r="AB456" i="1" s="1"/>
  <c r="T481" i="1"/>
  <c r="AB481" i="1" s="1"/>
  <c r="Y358" i="1"/>
  <c r="T359" i="1"/>
  <c r="AB359" i="1" s="1"/>
  <c r="S359" i="1"/>
  <c r="T522" i="1"/>
  <c r="AB522" i="1" s="1"/>
  <c r="Y521" i="1"/>
  <c r="S522" i="1"/>
  <c r="T538" i="1"/>
  <c r="AB538" i="1" s="1"/>
  <c r="S538" i="1"/>
  <c r="Y537" i="1"/>
  <c r="T186" i="1"/>
  <c r="AB186" i="1" s="1"/>
  <c r="Y185" i="1"/>
  <c r="S186" i="1"/>
  <c r="T102" i="1"/>
  <c r="AB102" i="1" s="1"/>
  <c r="Y102" i="1"/>
  <c r="S102" i="1"/>
  <c r="Y134" i="1"/>
  <c r="T134" i="1"/>
  <c r="AB134" i="1" s="1"/>
  <c r="S134" i="1"/>
  <c r="T173" i="1"/>
  <c r="AB173" i="1" s="1"/>
  <c r="S173" i="1"/>
  <c r="R172" i="1"/>
  <c r="Y172" i="1" s="1"/>
  <c r="S157" i="1"/>
  <c r="T157" i="1"/>
  <c r="AB157" i="1" s="1"/>
  <c r="S82" i="1"/>
  <c r="Y82" i="1"/>
  <c r="T82" i="1"/>
  <c r="AB82" i="1" s="1"/>
  <c r="S66" i="1"/>
  <c r="T66" i="1"/>
  <c r="AB66" i="1" s="1"/>
  <c r="Y66" i="1"/>
  <c r="Y109" i="1"/>
  <c r="T109" i="1"/>
  <c r="AB109" i="1" s="1"/>
  <c r="Y125" i="1"/>
  <c r="T125" i="1"/>
  <c r="AB125" i="1" s="1"/>
  <c r="S200" i="1"/>
  <c r="Y480" i="1"/>
  <c r="S481" i="1"/>
  <c r="T165" i="1"/>
  <c r="AB165" i="1" s="1"/>
  <c r="Y76" i="1"/>
  <c r="T76" i="1"/>
  <c r="AB76" i="1" s="1"/>
  <c r="R75" i="1"/>
  <c r="S76" i="1"/>
  <c r="Y118" i="1"/>
  <c r="T118" i="1"/>
  <c r="AB118" i="1" s="1"/>
  <c r="S118" i="1"/>
  <c r="S556" i="1"/>
  <c r="Y555" i="1"/>
  <c r="Y561" i="1"/>
  <c r="S562" i="1"/>
  <c r="Y474" i="1"/>
  <c r="S488" i="1"/>
  <c r="Y487" i="1"/>
  <c r="S456" i="1"/>
  <c r="Y455" i="1"/>
  <c r="S433" i="1"/>
  <c r="Y432" i="1"/>
  <c r="Y424" i="1"/>
  <c r="S425" i="1"/>
  <c r="Y387" i="1"/>
  <c r="S388" i="1"/>
  <c r="Y322" i="1"/>
  <c r="S323" i="1"/>
  <c r="Y328" i="1"/>
  <c r="S329" i="1"/>
  <c r="S296" i="1"/>
  <c r="S302" i="1"/>
  <c r="S275" i="1"/>
  <c r="S250" i="1"/>
  <c r="R249" i="1"/>
  <c r="S258" i="1"/>
  <c r="R257" i="1"/>
  <c r="S231" i="1"/>
  <c r="S216" i="1"/>
  <c r="S239" i="1"/>
  <c r="S192" i="1"/>
  <c r="R164" i="1"/>
  <c r="Y164" i="1" s="1"/>
  <c r="S165" i="1"/>
  <c r="S109" i="1"/>
  <c r="S125" i="1"/>
  <c r="N51" i="7"/>
  <c r="O51" i="7" s="1"/>
  <c r="S51" i="7"/>
  <c r="P51" i="7"/>
  <c r="M51" i="7"/>
  <c r="C12" i="7"/>
  <c r="B53" i="7"/>
  <c r="A52" i="7"/>
  <c r="D96" i="7"/>
  <c r="C67" i="7"/>
  <c r="C53" i="7"/>
  <c r="C81" i="7"/>
  <c r="N506" i="7" l="1"/>
  <c r="O506" i="7" s="1"/>
  <c r="P506" i="7"/>
  <c r="M506" i="7"/>
  <c r="S506" i="7"/>
  <c r="N660" i="7"/>
  <c r="O660" i="7" s="1"/>
  <c r="S660" i="7"/>
  <c r="P660" i="7"/>
  <c r="M660" i="7"/>
  <c r="N772" i="7"/>
  <c r="O772" i="7" s="1"/>
  <c r="S772" i="7"/>
  <c r="P772" i="7"/>
  <c r="M772" i="7"/>
  <c r="M870" i="7"/>
  <c r="S870" i="7"/>
  <c r="P870" i="7"/>
  <c r="N870" i="7"/>
  <c r="O870" i="7" s="1"/>
  <c r="P639" i="7"/>
  <c r="M639" i="7"/>
  <c r="N639" i="7"/>
  <c r="O639" i="7" s="1"/>
  <c r="S639" i="7"/>
  <c r="M464" i="7"/>
  <c r="N464" i="7"/>
  <c r="O464" i="7" s="1"/>
  <c r="S464" i="7"/>
  <c r="P464" i="7"/>
  <c r="P702" i="7"/>
  <c r="M702" i="7"/>
  <c r="S702" i="7"/>
  <c r="N702" i="7"/>
  <c r="O702" i="7" s="1"/>
  <c r="N814" i="7"/>
  <c r="O814" i="7" s="1"/>
  <c r="S814" i="7"/>
  <c r="P814" i="7"/>
  <c r="M814" i="7"/>
  <c r="M940" i="7"/>
  <c r="S940" i="7"/>
  <c r="P940" i="7"/>
  <c r="N940" i="7"/>
  <c r="O940" i="7" s="1"/>
  <c r="N548" i="7"/>
  <c r="O548" i="7" s="1"/>
  <c r="S548" i="7"/>
  <c r="P548" i="7"/>
  <c r="M548" i="7"/>
  <c r="P604" i="7"/>
  <c r="N604" i="7"/>
  <c r="O604" i="7" s="1"/>
  <c r="M604" i="7"/>
  <c r="S604" i="7"/>
  <c r="Y369" i="1"/>
  <c r="T369" i="1"/>
  <c r="AB369" i="1" s="1"/>
  <c r="S369" i="1"/>
  <c r="R90" i="1"/>
  <c r="Y91" i="1"/>
  <c r="T91" i="1"/>
  <c r="AB91" i="1" s="1"/>
  <c r="S91" i="1"/>
  <c r="Y377" i="1"/>
  <c r="T377" i="1"/>
  <c r="AB377" i="1" s="1"/>
  <c r="S377" i="1"/>
  <c r="A10" i="7"/>
  <c r="A947" i="7"/>
  <c r="B948" i="7"/>
  <c r="B878" i="7"/>
  <c r="A877" i="7"/>
  <c r="A821" i="7"/>
  <c r="B822" i="7"/>
  <c r="B780" i="7"/>
  <c r="A779" i="7"/>
  <c r="A709" i="7"/>
  <c r="B710" i="7"/>
  <c r="B668" i="7"/>
  <c r="A667" i="7"/>
  <c r="B641" i="7"/>
  <c r="A640" i="7"/>
  <c r="B612" i="7"/>
  <c r="A611" i="7"/>
  <c r="B556" i="7"/>
  <c r="A555" i="7"/>
  <c r="S9" i="7"/>
  <c r="B514" i="7"/>
  <c r="A513" i="7"/>
  <c r="B472" i="7"/>
  <c r="A471" i="7"/>
  <c r="N436" i="7"/>
  <c r="O436" i="7" s="1"/>
  <c r="M436" i="7"/>
  <c r="P436" i="7"/>
  <c r="S436" i="7"/>
  <c r="B444" i="7"/>
  <c r="A443" i="7"/>
  <c r="A366" i="7"/>
  <c r="B367" i="7"/>
  <c r="B368" i="7" s="1"/>
  <c r="B369" i="7" s="1"/>
  <c r="B370" i="7" s="1"/>
  <c r="B371" i="7" s="1"/>
  <c r="B372" i="7" s="1"/>
  <c r="B373" i="7" s="1"/>
  <c r="N365" i="7"/>
  <c r="O365" i="7" s="1"/>
  <c r="S365" i="7"/>
  <c r="M365" i="7"/>
  <c r="P365" i="7"/>
  <c r="M9" i="7"/>
  <c r="N9" i="7"/>
  <c r="O9" i="7" s="1"/>
  <c r="P9" i="7"/>
  <c r="B12" i="7"/>
  <c r="A12" i="7" s="1"/>
  <c r="Y419" i="1"/>
  <c r="T419" i="1"/>
  <c r="AB419" i="1" s="1"/>
  <c r="S419" i="1"/>
  <c r="Y147" i="1"/>
  <c r="T147" i="1"/>
  <c r="AB147" i="1" s="1"/>
  <c r="S147" i="1"/>
  <c r="R146" i="1"/>
  <c r="B324" i="7"/>
  <c r="A323" i="7"/>
  <c r="S322" i="7"/>
  <c r="P322" i="7"/>
  <c r="N322" i="7"/>
  <c r="O322" i="7" s="1"/>
  <c r="M322" i="7"/>
  <c r="P280" i="7"/>
  <c r="S280" i="7"/>
  <c r="N280" i="7"/>
  <c r="O280" i="7" s="1"/>
  <c r="M280" i="7"/>
  <c r="A281" i="7"/>
  <c r="B282" i="7"/>
  <c r="B254" i="7"/>
  <c r="A253" i="7"/>
  <c r="N252" i="7"/>
  <c r="O252" i="7" s="1"/>
  <c r="M252" i="7"/>
  <c r="S252" i="7"/>
  <c r="P252" i="7"/>
  <c r="C184" i="7"/>
  <c r="C212" i="7"/>
  <c r="C226" i="7"/>
  <c r="C198" i="7"/>
  <c r="M182" i="7"/>
  <c r="P182" i="7"/>
  <c r="S182" i="7"/>
  <c r="N182" i="7"/>
  <c r="O182" i="7" s="1"/>
  <c r="A183" i="7"/>
  <c r="B184" i="7"/>
  <c r="C114" i="7"/>
  <c r="C128" i="7"/>
  <c r="C142" i="7"/>
  <c r="M112" i="7"/>
  <c r="P112" i="7"/>
  <c r="S112" i="7"/>
  <c r="N112" i="7"/>
  <c r="O112" i="7" s="1"/>
  <c r="C156" i="7"/>
  <c r="A113" i="7"/>
  <c r="B114" i="7"/>
  <c r="S238" i="1"/>
  <c r="Y238" i="1"/>
  <c r="T238" i="1"/>
  <c r="AB238" i="1" s="1"/>
  <c r="S230" i="1"/>
  <c r="Y230" i="1"/>
  <c r="T230" i="1"/>
  <c r="AB230" i="1" s="1"/>
  <c r="S249" i="1"/>
  <c r="Y249" i="1"/>
  <c r="T249" i="1"/>
  <c r="AB249" i="1" s="1"/>
  <c r="S432" i="1"/>
  <c r="T432" i="1"/>
  <c r="AB432" i="1" s="1"/>
  <c r="S455" i="1"/>
  <c r="T455" i="1"/>
  <c r="AB455" i="1" s="1"/>
  <c r="T555" i="1"/>
  <c r="AB555" i="1" s="1"/>
  <c r="Y199" i="1"/>
  <c r="T199" i="1"/>
  <c r="AB199" i="1" s="1"/>
  <c r="Y301" i="1"/>
  <c r="T301" i="1"/>
  <c r="AB301" i="1" s="1"/>
  <c r="T328" i="1"/>
  <c r="AB328" i="1" s="1"/>
  <c r="S387" i="1"/>
  <c r="T387" i="1"/>
  <c r="AB387" i="1" s="1"/>
  <c r="S474" i="1"/>
  <c r="T474" i="1"/>
  <c r="AB474" i="1" s="1"/>
  <c r="S537" i="1"/>
  <c r="T537" i="1"/>
  <c r="AB537" i="1" s="1"/>
  <c r="T336" i="1"/>
  <c r="AB336" i="1" s="1"/>
  <c r="S336" i="1"/>
  <c r="Y335" i="1"/>
  <c r="Y282" i="1"/>
  <c r="T282" i="1"/>
  <c r="AB282" i="1" s="1"/>
  <c r="S282" i="1"/>
  <c r="T404" i="1"/>
  <c r="AB404" i="1" s="1"/>
  <c r="S404" i="1"/>
  <c r="Y403" i="1"/>
  <c r="S368" i="1"/>
  <c r="T368" i="1"/>
  <c r="AB368" i="1" s="1"/>
  <c r="Y513" i="1"/>
  <c r="T514" i="1"/>
  <c r="AB514" i="1" s="1"/>
  <c r="S514" i="1"/>
  <c r="T496" i="1"/>
  <c r="AB496" i="1" s="1"/>
  <c r="Y495" i="1"/>
  <c r="S496" i="1"/>
  <c r="T441" i="1"/>
  <c r="AB441" i="1" s="1"/>
  <c r="Y440" i="1"/>
  <c r="S441" i="1"/>
  <c r="T464" i="1"/>
  <c r="AB464" i="1" s="1"/>
  <c r="S464" i="1"/>
  <c r="Y463" i="1"/>
  <c r="Y215" i="1"/>
  <c r="T215" i="1"/>
  <c r="AB215" i="1" s="1"/>
  <c r="R256" i="1"/>
  <c r="Y257" i="1"/>
  <c r="T257" i="1"/>
  <c r="AB257" i="1" s="1"/>
  <c r="S487" i="1"/>
  <c r="T487" i="1"/>
  <c r="AB487" i="1" s="1"/>
  <c r="Y191" i="1"/>
  <c r="T191" i="1"/>
  <c r="AB191" i="1" s="1"/>
  <c r="Y274" i="1"/>
  <c r="T274" i="1"/>
  <c r="AB274" i="1" s="1"/>
  <c r="Y295" i="1"/>
  <c r="T295" i="1"/>
  <c r="AB295" i="1" s="1"/>
  <c r="T322" i="1"/>
  <c r="AB322" i="1" s="1"/>
  <c r="S424" i="1"/>
  <c r="T424" i="1"/>
  <c r="AB424" i="1" s="1"/>
  <c r="S561" i="1"/>
  <c r="T561" i="1"/>
  <c r="AB561" i="1" s="1"/>
  <c r="T480" i="1"/>
  <c r="AB480" i="1" s="1"/>
  <c r="S521" i="1"/>
  <c r="T521" i="1"/>
  <c r="AB521" i="1" s="1"/>
  <c r="Y357" i="1"/>
  <c r="T358" i="1"/>
  <c r="AB358" i="1" s="1"/>
  <c r="S358" i="1"/>
  <c r="T344" i="1"/>
  <c r="AB344" i="1" s="1"/>
  <c r="Y343" i="1"/>
  <c r="S344" i="1"/>
  <c r="T164" i="1"/>
  <c r="AB164" i="1" s="1"/>
  <c r="S480" i="1"/>
  <c r="Y479" i="1"/>
  <c r="T185" i="1"/>
  <c r="AB185" i="1" s="1"/>
  <c r="Y184" i="1"/>
  <c r="S185" i="1"/>
  <c r="S108" i="1"/>
  <c r="T108" i="1"/>
  <c r="AB108" i="1" s="1"/>
  <c r="Y108" i="1"/>
  <c r="Y554" i="1"/>
  <c r="S555" i="1"/>
  <c r="S199" i="1"/>
  <c r="Y101" i="1"/>
  <c r="T101" i="1"/>
  <c r="AB101" i="1" s="1"/>
  <c r="S101" i="1"/>
  <c r="T75" i="1"/>
  <c r="AB75" i="1" s="1"/>
  <c r="Y75" i="1"/>
  <c r="R74" i="1"/>
  <c r="S75" i="1"/>
  <c r="T172" i="1"/>
  <c r="AB172" i="1" s="1"/>
  <c r="R171" i="1"/>
  <c r="Y171" i="1" s="1"/>
  <c r="S172" i="1"/>
  <c r="S124" i="1"/>
  <c r="T124" i="1"/>
  <c r="AB124" i="1" s="1"/>
  <c r="Y124" i="1"/>
  <c r="T117" i="1"/>
  <c r="AB117" i="1" s="1"/>
  <c r="Y117" i="1"/>
  <c r="S117" i="1"/>
  <c r="Y133" i="1"/>
  <c r="T133" i="1"/>
  <c r="AB133" i="1" s="1"/>
  <c r="S133" i="1"/>
  <c r="Y327" i="1"/>
  <c r="S328" i="1"/>
  <c r="S322" i="1"/>
  <c r="Y321" i="1"/>
  <c r="S301" i="1"/>
  <c r="S295" i="1"/>
  <c r="S274" i="1"/>
  <c r="S257" i="1"/>
  <c r="S215" i="1"/>
  <c r="S191" i="1"/>
  <c r="R163" i="1"/>
  <c r="Y163" i="1" s="1"/>
  <c r="S164" i="1"/>
  <c r="M52" i="7"/>
  <c r="P52" i="7"/>
  <c r="S52" i="7"/>
  <c r="N52" i="7"/>
  <c r="O52" i="7" s="1"/>
  <c r="S11" i="7"/>
  <c r="N11" i="7"/>
  <c r="O11" i="7" s="1"/>
  <c r="P11" i="7"/>
  <c r="M11" i="7"/>
  <c r="C13" i="7"/>
  <c r="B54" i="7"/>
  <c r="A53" i="7"/>
  <c r="D97" i="7"/>
  <c r="C82" i="7"/>
  <c r="C68" i="7"/>
  <c r="C54" i="7"/>
  <c r="Y9" i="1"/>
  <c r="Y25" i="1"/>
  <c r="X7" i="1"/>
  <c r="X8" i="1"/>
  <c r="X9" i="1"/>
  <c r="X10" i="1"/>
  <c r="X11" i="1"/>
  <c r="X12" i="1"/>
  <c r="X13" i="1"/>
  <c r="X14" i="1"/>
  <c r="X15" i="1"/>
  <c r="X16" i="1"/>
  <c r="X17" i="1"/>
  <c r="X18" i="1"/>
  <c r="X19" i="1"/>
  <c r="X20" i="1"/>
  <c r="X21" i="1"/>
  <c r="X22" i="1"/>
  <c r="X23" i="1"/>
  <c r="X24" i="1"/>
  <c r="X25" i="1"/>
  <c r="R40" i="1"/>
  <c r="R48" i="1"/>
  <c r="N33" i="1"/>
  <c r="M33" i="1"/>
  <c r="L33" i="1"/>
  <c r="N32" i="1"/>
  <c r="M32" i="1"/>
  <c r="L32" i="1"/>
  <c r="N31" i="1"/>
  <c r="M31" i="1"/>
  <c r="L31" i="1"/>
  <c r="N30" i="1"/>
  <c r="M30" i="1"/>
  <c r="L30" i="1"/>
  <c r="L34" i="1"/>
  <c r="M34" i="1"/>
  <c r="N34" i="1"/>
  <c r="L35" i="1"/>
  <c r="M35" i="1"/>
  <c r="N35" i="1"/>
  <c r="N41" i="1"/>
  <c r="M41" i="1"/>
  <c r="L41" i="1"/>
  <c r="N40" i="1"/>
  <c r="M40" i="1"/>
  <c r="L40" i="1"/>
  <c r="K40" i="1"/>
  <c r="K38" i="1" s="1"/>
  <c r="K36" i="1" s="1"/>
  <c r="K34" i="1" s="1"/>
  <c r="N39" i="1"/>
  <c r="M39" i="1"/>
  <c r="L39" i="1"/>
  <c r="K39" i="1"/>
  <c r="K37" i="1" s="1"/>
  <c r="K35" i="1" s="1"/>
  <c r="N38" i="1"/>
  <c r="M38" i="1"/>
  <c r="L38" i="1"/>
  <c r="N37" i="1"/>
  <c r="M37" i="1"/>
  <c r="L37" i="1"/>
  <c r="N36" i="1"/>
  <c r="M36" i="1"/>
  <c r="L36" i="1"/>
  <c r="N49" i="1"/>
  <c r="M49" i="1"/>
  <c r="L49" i="1"/>
  <c r="N48" i="1"/>
  <c r="M48" i="1"/>
  <c r="L48" i="1"/>
  <c r="K48" i="1"/>
  <c r="N47" i="1"/>
  <c r="M47" i="1"/>
  <c r="L47" i="1"/>
  <c r="K47" i="1"/>
  <c r="N46" i="1"/>
  <c r="M46" i="1"/>
  <c r="L46" i="1"/>
  <c r="K46" i="1"/>
  <c r="N45" i="1"/>
  <c r="M45" i="1"/>
  <c r="L45" i="1"/>
  <c r="K45" i="1"/>
  <c r="N44" i="1"/>
  <c r="M44" i="1"/>
  <c r="L44" i="1"/>
  <c r="K44" i="1"/>
  <c r="K42" i="1" s="1"/>
  <c r="N43" i="1"/>
  <c r="M43" i="1"/>
  <c r="L43" i="1"/>
  <c r="K43" i="1"/>
  <c r="N42" i="1"/>
  <c r="M42" i="1"/>
  <c r="L42" i="1"/>
  <c r="P30" i="1"/>
  <c r="P29" i="1"/>
  <c r="N57" i="1"/>
  <c r="M57" i="1"/>
  <c r="L57" i="1"/>
  <c r="R56" i="1"/>
  <c r="N56" i="1"/>
  <c r="M56" i="1"/>
  <c r="L56" i="1"/>
  <c r="K56" i="1"/>
  <c r="N55" i="1"/>
  <c r="M55" i="1"/>
  <c r="L55" i="1"/>
  <c r="K55" i="1"/>
  <c r="K53" i="1" s="1"/>
  <c r="K51" i="1" s="1"/>
  <c r="N54" i="1"/>
  <c r="M54" i="1"/>
  <c r="L54" i="1"/>
  <c r="K54" i="1"/>
  <c r="K52" i="1" s="1"/>
  <c r="K50" i="1" s="1"/>
  <c r="N53" i="1"/>
  <c r="M53" i="1"/>
  <c r="L53" i="1"/>
  <c r="N52" i="1"/>
  <c r="M52" i="1"/>
  <c r="L52" i="1"/>
  <c r="N51" i="1"/>
  <c r="M51" i="1"/>
  <c r="L51" i="1"/>
  <c r="N50" i="1"/>
  <c r="M50" i="1"/>
  <c r="L50" i="1"/>
  <c r="U28" i="1"/>
  <c r="U238" i="1" s="1"/>
  <c r="AC238" i="1" s="1"/>
  <c r="P7" i="1"/>
  <c r="P6" i="1"/>
  <c r="U5" i="1"/>
  <c r="V5" i="1" s="1"/>
  <c r="L7" i="1"/>
  <c r="M7" i="1"/>
  <c r="N7" i="1"/>
  <c r="L8" i="1"/>
  <c r="M8" i="1"/>
  <c r="N8" i="1"/>
  <c r="L9" i="1"/>
  <c r="M9" i="1"/>
  <c r="N9" i="1"/>
  <c r="L10" i="1"/>
  <c r="M10" i="1"/>
  <c r="N10" i="1"/>
  <c r="L11" i="1"/>
  <c r="M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M6" i="1"/>
  <c r="N6" i="1"/>
  <c r="L6" i="1"/>
  <c r="Y24" i="1"/>
  <c r="M667" i="7" l="1"/>
  <c r="P667" i="7"/>
  <c r="N667" i="7"/>
  <c r="O667" i="7" s="1"/>
  <c r="S667" i="7"/>
  <c r="M10" i="7"/>
  <c r="M555" i="7"/>
  <c r="P555" i="7"/>
  <c r="N555" i="7"/>
  <c r="O555" i="7" s="1"/>
  <c r="S555" i="7"/>
  <c r="M640" i="7"/>
  <c r="S640" i="7"/>
  <c r="P640" i="7"/>
  <c r="N640" i="7"/>
  <c r="O640" i="7" s="1"/>
  <c r="P513" i="7"/>
  <c r="N513" i="7"/>
  <c r="O513" i="7" s="1"/>
  <c r="S513" i="7"/>
  <c r="M513" i="7"/>
  <c r="S709" i="7"/>
  <c r="P709" i="7"/>
  <c r="N709" i="7"/>
  <c r="O709" i="7" s="1"/>
  <c r="M709" i="7"/>
  <c r="M821" i="7"/>
  <c r="S821" i="7"/>
  <c r="P821" i="7"/>
  <c r="N821" i="7"/>
  <c r="O821" i="7" s="1"/>
  <c r="P947" i="7"/>
  <c r="M947" i="7"/>
  <c r="N947" i="7"/>
  <c r="O947" i="7" s="1"/>
  <c r="S947" i="7"/>
  <c r="M611" i="7"/>
  <c r="S611" i="7"/>
  <c r="P611" i="7"/>
  <c r="N611" i="7"/>
  <c r="O611" i="7" s="1"/>
  <c r="N779" i="7"/>
  <c r="O779" i="7" s="1"/>
  <c r="S779" i="7"/>
  <c r="M779" i="7"/>
  <c r="P779" i="7"/>
  <c r="S877" i="7"/>
  <c r="M877" i="7"/>
  <c r="P877" i="7"/>
  <c r="N877" i="7"/>
  <c r="O877" i="7" s="1"/>
  <c r="P471" i="7"/>
  <c r="M471" i="7"/>
  <c r="N471" i="7"/>
  <c r="O471" i="7" s="1"/>
  <c r="S471" i="7"/>
  <c r="S10" i="7"/>
  <c r="N10" i="7"/>
  <c r="O10" i="7" s="1"/>
  <c r="P10" i="7"/>
  <c r="U369" i="1"/>
  <c r="AC369" i="1" s="1"/>
  <c r="U33" i="1"/>
  <c r="T32" i="1"/>
  <c r="U30" i="1"/>
  <c r="U29" i="1"/>
  <c r="T33" i="1"/>
  <c r="U31" i="1"/>
  <c r="T30" i="1"/>
  <c r="T29" i="1"/>
  <c r="U32" i="1"/>
  <c r="T31" i="1"/>
  <c r="Y90" i="1"/>
  <c r="T90" i="1"/>
  <c r="AB90" i="1" s="1"/>
  <c r="S90" i="1"/>
  <c r="Y376" i="1"/>
  <c r="T376" i="1"/>
  <c r="AB376" i="1" s="1"/>
  <c r="S376" i="1"/>
  <c r="A948" i="7"/>
  <c r="B949" i="7"/>
  <c r="A878" i="7"/>
  <c r="B879" i="7"/>
  <c r="A822" i="7"/>
  <c r="B823" i="7"/>
  <c r="A780" i="7"/>
  <c r="B781" i="7"/>
  <c r="A710" i="7"/>
  <c r="B711" i="7"/>
  <c r="B669" i="7"/>
  <c r="A668" i="7"/>
  <c r="A641" i="7"/>
  <c r="B642" i="7"/>
  <c r="B613" i="7"/>
  <c r="A612" i="7"/>
  <c r="A556" i="7"/>
  <c r="B557" i="7"/>
  <c r="A514" i="7"/>
  <c r="B515" i="7"/>
  <c r="B473" i="7"/>
  <c r="A472" i="7"/>
  <c r="N443" i="7"/>
  <c r="O443" i="7" s="1"/>
  <c r="M443" i="7"/>
  <c r="S443" i="7"/>
  <c r="P443" i="7"/>
  <c r="A444" i="7"/>
  <c r="B445" i="7"/>
  <c r="B374" i="7"/>
  <c r="A373" i="7"/>
  <c r="P366" i="7"/>
  <c r="M366" i="7"/>
  <c r="N366" i="7"/>
  <c r="O366" i="7" s="1"/>
  <c r="S366" i="7"/>
  <c r="Y146" i="1"/>
  <c r="S146" i="1"/>
  <c r="T146" i="1"/>
  <c r="AB146" i="1" s="1"/>
  <c r="U336" i="1"/>
  <c r="AC336" i="1" s="1"/>
  <c r="U561" i="1"/>
  <c r="AC561" i="1" s="1"/>
  <c r="U282" i="1"/>
  <c r="AC282" i="1" s="1"/>
  <c r="U199" i="1"/>
  <c r="AC199" i="1" s="1"/>
  <c r="U432" i="1"/>
  <c r="AC432" i="1" s="1"/>
  <c r="B13" i="7"/>
  <c r="U322" i="1"/>
  <c r="AC322" i="1" s="1"/>
  <c r="U455" i="1"/>
  <c r="AC455" i="1" s="1"/>
  <c r="U230" i="1"/>
  <c r="AC230" i="1" s="1"/>
  <c r="U441" i="1"/>
  <c r="AC441" i="1" s="1"/>
  <c r="U424" i="1"/>
  <c r="AC424" i="1" s="1"/>
  <c r="U521" i="1"/>
  <c r="AC521" i="1" s="1"/>
  <c r="M323" i="7"/>
  <c r="S323" i="7"/>
  <c r="N323" i="7"/>
  <c r="O323" i="7" s="1"/>
  <c r="P323" i="7"/>
  <c r="B325" i="7"/>
  <c r="B326" i="7" s="1"/>
  <c r="B327" i="7" s="1"/>
  <c r="B328" i="7" s="1"/>
  <c r="B329" i="7" s="1"/>
  <c r="B330" i="7" s="1"/>
  <c r="B331" i="7" s="1"/>
  <c r="A324" i="7"/>
  <c r="N281" i="7"/>
  <c r="O281" i="7" s="1"/>
  <c r="M281" i="7"/>
  <c r="P281" i="7"/>
  <c r="S281" i="7"/>
  <c r="B283" i="7"/>
  <c r="B284" i="7" s="1"/>
  <c r="B285" i="7" s="1"/>
  <c r="B286" i="7" s="1"/>
  <c r="B287" i="7" s="1"/>
  <c r="B288" i="7" s="1"/>
  <c r="B289" i="7" s="1"/>
  <c r="A282" i="7"/>
  <c r="A254" i="7"/>
  <c r="B255" i="7"/>
  <c r="B256" i="7" s="1"/>
  <c r="B257" i="7" s="1"/>
  <c r="B258" i="7" s="1"/>
  <c r="B259" i="7" s="1"/>
  <c r="B260" i="7" s="1"/>
  <c r="B261" i="7" s="1"/>
  <c r="P253" i="7"/>
  <c r="S253" i="7"/>
  <c r="M253" i="7"/>
  <c r="N253" i="7"/>
  <c r="O253" i="7" s="1"/>
  <c r="C199" i="7"/>
  <c r="B185" i="7"/>
  <c r="B186" i="7" s="1"/>
  <c r="B187" i="7" s="1"/>
  <c r="B188" i="7" s="1"/>
  <c r="B189" i="7" s="1"/>
  <c r="B190" i="7" s="1"/>
  <c r="B191" i="7" s="1"/>
  <c r="A184" i="7"/>
  <c r="C227" i="7"/>
  <c r="S183" i="7"/>
  <c r="N183" i="7"/>
  <c r="O183" i="7" s="1"/>
  <c r="M183" i="7"/>
  <c r="P183" i="7"/>
  <c r="C213" i="7"/>
  <c r="C185" i="7"/>
  <c r="B115" i="7"/>
  <c r="B116" i="7" s="1"/>
  <c r="B117" i="7" s="1"/>
  <c r="B118" i="7" s="1"/>
  <c r="B119" i="7" s="1"/>
  <c r="B120" i="7" s="1"/>
  <c r="B121" i="7" s="1"/>
  <c r="A114" i="7"/>
  <c r="C157" i="7"/>
  <c r="S113" i="7"/>
  <c r="N113" i="7"/>
  <c r="O113" i="7" s="1"/>
  <c r="M113" i="7"/>
  <c r="P113" i="7"/>
  <c r="C143" i="7"/>
  <c r="C115" i="7"/>
  <c r="C129" i="7"/>
  <c r="Y198" i="1"/>
  <c r="U198" i="1"/>
  <c r="AC198" i="1" s="1"/>
  <c r="S513" i="1"/>
  <c r="U513" i="1"/>
  <c r="AC513" i="1" s="1"/>
  <c r="T513" i="1"/>
  <c r="AB513" i="1" s="1"/>
  <c r="S214" i="1"/>
  <c r="Y214" i="1"/>
  <c r="U214" i="1"/>
  <c r="AC214" i="1" s="1"/>
  <c r="T214" i="1"/>
  <c r="AB214" i="1" s="1"/>
  <c r="S273" i="1"/>
  <c r="Y273" i="1"/>
  <c r="T273" i="1"/>
  <c r="AB273" i="1" s="1"/>
  <c r="U273" i="1"/>
  <c r="AC273" i="1" s="1"/>
  <c r="S300" i="1"/>
  <c r="Y300" i="1"/>
  <c r="U300" i="1"/>
  <c r="AC300" i="1" s="1"/>
  <c r="T300" i="1"/>
  <c r="AB300" i="1" s="1"/>
  <c r="S327" i="1"/>
  <c r="T327" i="1"/>
  <c r="AB327" i="1" s="1"/>
  <c r="U327" i="1"/>
  <c r="AC327" i="1" s="1"/>
  <c r="S479" i="1"/>
  <c r="U479" i="1"/>
  <c r="AC479" i="1" s="1"/>
  <c r="T479" i="1"/>
  <c r="AB479" i="1" s="1"/>
  <c r="S343" i="1"/>
  <c r="U343" i="1"/>
  <c r="AC343" i="1" s="1"/>
  <c r="T343" i="1"/>
  <c r="AB343" i="1" s="1"/>
  <c r="S357" i="1"/>
  <c r="T357" i="1"/>
  <c r="AB357" i="1" s="1"/>
  <c r="U357" i="1"/>
  <c r="AC357" i="1" s="1"/>
  <c r="U274" i="1"/>
  <c r="AC274" i="1" s="1"/>
  <c r="U257" i="1"/>
  <c r="AC257" i="1" s="1"/>
  <c r="U496" i="1"/>
  <c r="AC496" i="1" s="1"/>
  <c r="U514" i="1"/>
  <c r="AC514" i="1" s="1"/>
  <c r="U368" i="1"/>
  <c r="AC368" i="1" s="1"/>
  <c r="S281" i="1"/>
  <c r="Y281" i="1"/>
  <c r="U281" i="1"/>
  <c r="AC281" i="1" s="1"/>
  <c r="T281" i="1"/>
  <c r="AB281" i="1" s="1"/>
  <c r="U301" i="1"/>
  <c r="AC301" i="1" s="1"/>
  <c r="U555" i="1"/>
  <c r="AC555" i="1" s="1"/>
  <c r="S256" i="1"/>
  <c r="Y256" i="1"/>
  <c r="T256" i="1"/>
  <c r="AB256" i="1" s="1"/>
  <c r="U256" i="1"/>
  <c r="AC256" i="1" s="1"/>
  <c r="S495" i="1"/>
  <c r="U495" i="1"/>
  <c r="AC495" i="1" s="1"/>
  <c r="T495" i="1"/>
  <c r="AB495" i="1" s="1"/>
  <c r="S335" i="1"/>
  <c r="U335" i="1"/>
  <c r="AC335" i="1" s="1"/>
  <c r="T335" i="1"/>
  <c r="AB335" i="1" s="1"/>
  <c r="U575" i="1"/>
  <c r="AC575" i="1" s="1"/>
  <c r="U527" i="1"/>
  <c r="AC527" i="1" s="1"/>
  <c r="U544" i="1"/>
  <c r="AC544" i="1" s="1"/>
  <c r="U583" i="1"/>
  <c r="AC583" i="1" s="1"/>
  <c r="U591" i="1"/>
  <c r="AC591" i="1" s="1"/>
  <c r="U551" i="1"/>
  <c r="AC551" i="1" s="1"/>
  <c r="U272" i="1"/>
  <c r="AC272" i="1" s="1"/>
  <c r="U528" i="1"/>
  <c r="AC528" i="1" s="1"/>
  <c r="U511" i="1"/>
  <c r="AC511" i="1" s="1"/>
  <c r="U574" i="1"/>
  <c r="AC574" i="1" s="1"/>
  <c r="U590" i="1"/>
  <c r="AC590" i="1" s="1"/>
  <c r="U592" i="1"/>
  <c r="AC592" i="1" s="1"/>
  <c r="U536" i="1"/>
  <c r="AC536" i="1" s="1"/>
  <c r="U512" i="1"/>
  <c r="AC512" i="1" s="1"/>
  <c r="U584" i="1"/>
  <c r="AC584" i="1" s="1"/>
  <c r="U552" i="1"/>
  <c r="AC552" i="1" s="1"/>
  <c r="U543" i="1"/>
  <c r="AC543" i="1" s="1"/>
  <c r="U535" i="1"/>
  <c r="AC535" i="1" s="1"/>
  <c r="U568" i="1"/>
  <c r="AC568" i="1" s="1"/>
  <c r="U576" i="1"/>
  <c r="AC576" i="1" s="1"/>
  <c r="U342" i="1"/>
  <c r="AC342" i="1" s="1"/>
  <c r="U220" i="1"/>
  <c r="AC220" i="1" s="1"/>
  <c r="U341" i="1"/>
  <c r="AC341" i="1" s="1"/>
  <c r="U205" i="1"/>
  <c r="AC205" i="1" s="1"/>
  <c r="U350" i="1"/>
  <c r="AC350" i="1" s="1"/>
  <c r="U364" i="1"/>
  <c r="AC364" i="1" s="1"/>
  <c r="U453" i="1"/>
  <c r="AC453" i="1" s="1"/>
  <c r="U227" i="1"/>
  <c r="AC227" i="1" s="1"/>
  <c r="U313" i="1"/>
  <c r="AC313" i="1" s="1"/>
  <c r="U417" i="1"/>
  <c r="AC417" i="1" s="1"/>
  <c r="U494" i="1"/>
  <c r="AC494" i="1" s="1"/>
  <c r="U493" i="1"/>
  <c r="AC493" i="1" s="1"/>
  <c r="U519" i="1"/>
  <c r="AC519" i="1" s="1"/>
  <c r="U542" i="1"/>
  <c r="AC542" i="1" s="1"/>
  <c r="U520" i="1"/>
  <c r="AC520" i="1" s="1"/>
  <c r="U589" i="1"/>
  <c r="AC589" i="1" s="1"/>
  <c r="U402" i="1"/>
  <c r="AC402" i="1" s="1"/>
  <c r="U400" i="1"/>
  <c r="AC400" i="1" s="1"/>
  <c r="U254" i="1"/>
  <c r="AC254" i="1" s="1"/>
  <c r="U288" i="1"/>
  <c r="AC288" i="1" s="1"/>
  <c r="U461" i="1"/>
  <c r="AC461" i="1" s="1"/>
  <c r="U212" i="1"/>
  <c r="AC212" i="1" s="1"/>
  <c r="U447" i="1"/>
  <c r="AC447" i="1" s="1"/>
  <c r="U262" i="1"/>
  <c r="AC262" i="1" s="1"/>
  <c r="U314" i="1"/>
  <c r="AC314" i="1" s="1"/>
  <c r="U383" i="1"/>
  <c r="AC383" i="1" s="1"/>
  <c r="U381" i="1"/>
  <c r="AC381" i="1" s="1"/>
  <c r="U271" i="1"/>
  <c r="AC271" i="1" s="1"/>
  <c r="U409" i="1"/>
  <c r="AC409" i="1" s="1"/>
  <c r="U581" i="1"/>
  <c r="AC581" i="1" s="1"/>
  <c r="U213" i="1"/>
  <c r="AC213" i="1" s="1"/>
  <c r="U349" i="1"/>
  <c r="AC349" i="1" s="1"/>
  <c r="U356" i="1"/>
  <c r="AC356" i="1" s="1"/>
  <c r="U560" i="1"/>
  <c r="AC560" i="1" s="1"/>
  <c r="U567" i="1"/>
  <c r="AC567" i="1" s="1"/>
  <c r="U454" i="1"/>
  <c r="AC454" i="1" s="1"/>
  <c r="U566" i="1"/>
  <c r="AC566" i="1" s="1"/>
  <c r="U534" i="1"/>
  <c r="AC534" i="1" s="1"/>
  <c r="U573" i="1"/>
  <c r="AC573" i="1" s="1"/>
  <c r="U410" i="1"/>
  <c r="AC410" i="1" s="1"/>
  <c r="U431" i="1"/>
  <c r="AC431" i="1" s="1"/>
  <c r="U469" i="1"/>
  <c r="AC469" i="1" s="1"/>
  <c r="U263" i="1"/>
  <c r="AC263" i="1" s="1"/>
  <c r="U255" i="1"/>
  <c r="AC255" i="1" s="1"/>
  <c r="U334" i="1"/>
  <c r="AC334" i="1" s="1"/>
  <c r="U394" i="1"/>
  <c r="AC394" i="1" s="1"/>
  <c r="U392" i="1"/>
  <c r="AC392" i="1" s="1"/>
  <c r="U438" i="1"/>
  <c r="AC438" i="1" s="1"/>
  <c r="U509" i="1"/>
  <c r="AC509" i="1" s="1"/>
  <c r="U526" i="1"/>
  <c r="AC526" i="1" s="1"/>
  <c r="U510" i="1"/>
  <c r="AC510" i="1" s="1"/>
  <c r="U307" i="1"/>
  <c r="AC307" i="1" s="1"/>
  <c r="U237" i="1"/>
  <c r="AC237" i="1" s="1"/>
  <c r="U393" i="1"/>
  <c r="AC393" i="1" s="1"/>
  <c r="U588" i="1"/>
  <c r="AC588" i="1" s="1"/>
  <c r="U415" i="1"/>
  <c r="AC415" i="1" s="1"/>
  <c r="U572" i="1"/>
  <c r="AC572" i="1" s="1"/>
  <c r="U375" i="1"/>
  <c r="AC375" i="1" s="1"/>
  <c r="U280" i="1"/>
  <c r="AC280" i="1" s="1"/>
  <c r="U430" i="1"/>
  <c r="AC430" i="1" s="1"/>
  <c r="U550" i="1"/>
  <c r="AC550" i="1" s="1"/>
  <c r="U204" i="1"/>
  <c r="AC204" i="1" s="1"/>
  <c r="U236" i="1"/>
  <c r="AC236" i="1" s="1"/>
  <c r="U363" i="1"/>
  <c r="AC363" i="1" s="1"/>
  <c r="U446" i="1"/>
  <c r="AC446" i="1" s="1"/>
  <c r="U485" i="1"/>
  <c r="AC485" i="1" s="1"/>
  <c r="U486" i="1"/>
  <c r="AC486" i="1" s="1"/>
  <c r="U549" i="1"/>
  <c r="AC549" i="1" s="1"/>
  <c r="U582" i="1"/>
  <c r="AC582" i="1" s="1"/>
  <c r="U229" i="1"/>
  <c r="AC229" i="1" s="1"/>
  <c r="U245" i="1"/>
  <c r="AC245" i="1" s="1"/>
  <c r="U382" i="1"/>
  <c r="AC382" i="1" s="1"/>
  <c r="U401" i="1"/>
  <c r="AC401" i="1" s="1"/>
  <c r="U228" i="1"/>
  <c r="AC228" i="1" s="1"/>
  <c r="U462" i="1"/>
  <c r="AC462" i="1" s="1"/>
  <c r="U501" i="1"/>
  <c r="AC501" i="1" s="1"/>
  <c r="U533" i="1"/>
  <c r="AC533" i="1" s="1"/>
  <c r="U478" i="1"/>
  <c r="AC478" i="1" s="1"/>
  <c r="U355" i="1"/>
  <c r="AC355" i="1" s="1"/>
  <c r="U244" i="1"/>
  <c r="AC244" i="1" s="1"/>
  <c r="U315" i="1"/>
  <c r="AC315" i="1" s="1"/>
  <c r="U374" i="1"/>
  <c r="AC374" i="1" s="1"/>
  <c r="U221" i="1"/>
  <c r="AC221" i="1" s="1"/>
  <c r="U470" i="1"/>
  <c r="AC470" i="1" s="1"/>
  <c r="U197" i="1"/>
  <c r="AC197" i="1" s="1"/>
  <c r="U287" i="1"/>
  <c r="AC287" i="1" s="1"/>
  <c r="U439" i="1"/>
  <c r="AC439" i="1" s="1"/>
  <c r="U502" i="1"/>
  <c r="AC502" i="1" s="1"/>
  <c r="U398" i="1"/>
  <c r="AC398" i="1" s="1"/>
  <c r="U311" i="1"/>
  <c r="AC311" i="1" s="1"/>
  <c r="U571" i="1"/>
  <c r="AC571" i="1" s="1"/>
  <c r="U559" i="1"/>
  <c r="AC559" i="1" s="1"/>
  <c r="U525" i="1"/>
  <c r="AC525" i="1" s="1"/>
  <c r="U380" i="1"/>
  <c r="AC380" i="1" s="1"/>
  <c r="U261" i="1"/>
  <c r="AC261" i="1" s="1"/>
  <c r="U269" i="1"/>
  <c r="AC269" i="1" s="1"/>
  <c r="U305" i="1"/>
  <c r="AC305" i="1" s="1"/>
  <c r="U362" i="1"/>
  <c r="AC362" i="1" s="1"/>
  <c r="U428" i="1"/>
  <c r="AC428" i="1" s="1"/>
  <c r="U459" i="1"/>
  <c r="AC459" i="1" s="1"/>
  <c r="U243" i="1"/>
  <c r="AC243" i="1" s="1"/>
  <c r="U518" i="1"/>
  <c r="AC518" i="1" s="1"/>
  <c r="U477" i="1"/>
  <c r="AC477" i="1" s="1"/>
  <c r="U452" i="1"/>
  <c r="AC452" i="1" s="1"/>
  <c r="U379" i="1"/>
  <c r="AC379" i="1" s="1"/>
  <c r="U203" i="1"/>
  <c r="AC203" i="1" s="1"/>
  <c r="U500" i="1"/>
  <c r="AC500" i="1" s="1"/>
  <c r="U279" i="1"/>
  <c r="AC279" i="1" s="1"/>
  <c r="U219" i="1"/>
  <c r="AC219" i="1" s="1"/>
  <c r="U196" i="1"/>
  <c r="AC196" i="1" s="1"/>
  <c r="U253" i="1"/>
  <c r="AC253" i="1" s="1"/>
  <c r="U508" i="1"/>
  <c r="AC508" i="1" s="1"/>
  <c r="U437" i="1"/>
  <c r="AC437" i="1" s="1"/>
  <c r="U492" i="1"/>
  <c r="AC492" i="1" s="1"/>
  <c r="U414" i="1"/>
  <c r="AC414" i="1" s="1"/>
  <c r="U399" i="1"/>
  <c r="AC399" i="1" s="1"/>
  <c r="U460" i="1"/>
  <c r="AC460" i="1" s="1"/>
  <c r="U340" i="1"/>
  <c r="AC340" i="1" s="1"/>
  <c r="U225" i="1"/>
  <c r="AC225" i="1" s="1"/>
  <c r="U326" i="1"/>
  <c r="AC326" i="1" s="1"/>
  <c r="U565" i="1"/>
  <c r="AC565" i="1" s="1"/>
  <c r="U312" i="1"/>
  <c r="AC312" i="1" s="1"/>
  <c r="U429" i="1"/>
  <c r="AC429" i="1" s="1"/>
  <c r="U354" i="1"/>
  <c r="AC354" i="1" s="1"/>
  <c r="U234" i="1"/>
  <c r="AC234" i="1" s="1"/>
  <c r="U436" i="1"/>
  <c r="AC436" i="1" s="1"/>
  <c r="U491" i="1"/>
  <c r="AC491" i="1" s="1"/>
  <c r="U580" i="1"/>
  <c r="AC580" i="1" s="1"/>
  <c r="U484" i="1"/>
  <c r="AC484" i="1" s="1"/>
  <c r="U333" i="1"/>
  <c r="AC333" i="1" s="1"/>
  <c r="U423" i="1"/>
  <c r="AC423" i="1" s="1"/>
  <c r="U541" i="1"/>
  <c r="AC541" i="1" s="1"/>
  <c r="U373" i="1"/>
  <c r="AC373" i="1" s="1"/>
  <c r="U286" i="1"/>
  <c r="AC286" i="1" s="1"/>
  <c r="U226" i="1"/>
  <c r="AC226" i="1" s="1"/>
  <c r="U445" i="1"/>
  <c r="AC445" i="1" s="1"/>
  <c r="U306" i="1"/>
  <c r="AC306" i="1" s="1"/>
  <c r="U348" i="1"/>
  <c r="AC348" i="1" s="1"/>
  <c r="U468" i="1"/>
  <c r="AC468" i="1" s="1"/>
  <c r="U408" i="1"/>
  <c r="AC408" i="1" s="1"/>
  <c r="U242" i="1"/>
  <c r="AC242" i="1" s="1"/>
  <c r="U391" i="1"/>
  <c r="AC391" i="1" s="1"/>
  <c r="U421" i="1"/>
  <c r="AC421" i="1" s="1"/>
  <c r="U587" i="1"/>
  <c r="AC587" i="1" s="1"/>
  <c r="U235" i="1"/>
  <c r="AC235" i="1" s="1"/>
  <c r="U299" i="1"/>
  <c r="AC299" i="1" s="1"/>
  <c r="U270" i="1"/>
  <c r="AC270" i="1" s="1"/>
  <c r="U211" i="1"/>
  <c r="AC211" i="1" s="1"/>
  <c r="U278" i="1"/>
  <c r="AC278" i="1" s="1"/>
  <c r="U332" i="1"/>
  <c r="AC332" i="1" s="1"/>
  <c r="U532" i="1"/>
  <c r="AC532" i="1" s="1"/>
  <c r="U422" i="1"/>
  <c r="AC422" i="1" s="1"/>
  <c r="U570" i="1"/>
  <c r="AC570" i="1" s="1"/>
  <c r="U202" i="1"/>
  <c r="AC202" i="1" s="1"/>
  <c r="U194" i="1"/>
  <c r="AC194" i="1" s="1"/>
  <c r="U233" i="1"/>
  <c r="AC233" i="1" s="1"/>
  <c r="U435" i="1"/>
  <c r="AC435" i="1" s="1"/>
  <c r="U490" i="1"/>
  <c r="AC490" i="1" s="1"/>
  <c r="U517" i="1"/>
  <c r="AC517" i="1" s="1"/>
  <c r="U304" i="1"/>
  <c r="AC304" i="1" s="1"/>
  <c r="U397" i="1"/>
  <c r="AC397" i="1" s="1"/>
  <c r="U390" i="1"/>
  <c r="AC390" i="1" s="1"/>
  <c r="U210" i="1"/>
  <c r="AC210" i="1" s="1"/>
  <c r="U499" i="1"/>
  <c r="AC499" i="1" s="1"/>
  <c r="U347" i="1"/>
  <c r="AC347" i="1" s="1"/>
  <c r="U268" i="1"/>
  <c r="AC268" i="1" s="1"/>
  <c r="U483" i="1"/>
  <c r="AC483" i="1" s="1"/>
  <c r="U467" i="1"/>
  <c r="AC467" i="1" s="1"/>
  <c r="U451" i="1"/>
  <c r="AC451" i="1" s="1"/>
  <c r="U218" i="1"/>
  <c r="AC218" i="1" s="1"/>
  <c r="U224" i="1"/>
  <c r="AC224" i="1" s="1"/>
  <c r="U277" i="1"/>
  <c r="AC277" i="1" s="1"/>
  <c r="U378" i="1"/>
  <c r="AC378" i="1" s="1"/>
  <c r="U524" i="1"/>
  <c r="AC524" i="1" s="1"/>
  <c r="U260" i="1"/>
  <c r="AC260" i="1" s="1"/>
  <c r="U531" i="1"/>
  <c r="AC531" i="1" s="1"/>
  <c r="U586" i="1"/>
  <c r="AC586" i="1" s="1"/>
  <c r="U407" i="1"/>
  <c r="AC407" i="1" s="1"/>
  <c r="U579" i="1"/>
  <c r="AC579" i="1" s="1"/>
  <c r="U310" i="1"/>
  <c r="AC310" i="1" s="1"/>
  <c r="U420" i="1"/>
  <c r="AC420" i="1" s="1"/>
  <c r="U458" i="1"/>
  <c r="AC458" i="1" s="1"/>
  <c r="U476" i="1"/>
  <c r="AC476" i="1" s="1"/>
  <c r="U195" i="1"/>
  <c r="AC195" i="1" s="1"/>
  <c r="U241" i="1"/>
  <c r="AC241" i="1" s="1"/>
  <c r="U325" i="1"/>
  <c r="AC325" i="1" s="1"/>
  <c r="U331" i="1"/>
  <c r="AC331" i="1" s="1"/>
  <c r="U285" i="1"/>
  <c r="AC285" i="1" s="1"/>
  <c r="U361" i="1"/>
  <c r="AC361" i="1" s="1"/>
  <c r="U372" i="1"/>
  <c r="AC372" i="1" s="1"/>
  <c r="U427" i="1"/>
  <c r="AC427" i="1" s="1"/>
  <c r="U507" i="1"/>
  <c r="AC507" i="1" s="1"/>
  <c r="U558" i="1"/>
  <c r="AC558" i="1" s="1"/>
  <c r="U339" i="1"/>
  <c r="AC339" i="1" s="1"/>
  <c r="U444" i="1"/>
  <c r="AC444" i="1" s="1"/>
  <c r="U298" i="1"/>
  <c r="AC298" i="1" s="1"/>
  <c r="U252" i="1"/>
  <c r="AC252" i="1" s="1"/>
  <c r="U564" i="1"/>
  <c r="AC564" i="1" s="1"/>
  <c r="U540" i="1"/>
  <c r="AC540" i="1" s="1"/>
  <c r="U569" i="1"/>
  <c r="AC569" i="1" s="1"/>
  <c r="U457" i="1"/>
  <c r="AC457" i="1" s="1"/>
  <c r="U232" i="1"/>
  <c r="AC232" i="1" s="1"/>
  <c r="U259" i="1"/>
  <c r="AC259" i="1" s="1"/>
  <c r="U434" i="1"/>
  <c r="AC434" i="1" s="1"/>
  <c r="U466" i="1"/>
  <c r="AC466" i="1" s="1"/>
  <c r="U419" i="1"/>
  <c r="AC419" i="1" s="1"/>
  <c r="U201" i="1"/>
  <c r="AC201" i="1" s="1"/>
  <c r="U297" i="1"/>
  <c r="AC297" i="1" s="1"/>
  <c r="U330" i="1"/>
  <c r="AC330" i="1" s="1"/>
  <c r="U530" i="1"/>
  <c r="AC530" i="1" s="1"/>
  <c r="U585" i="1"/>
  <c r="AC585" i="1" s="1"/>
  <c r="U548" i="1"/>
  <c r="AC548" i="1" s="1"/>
  <c r="U406" i="1"/>
  <c r="AC406" i="1" s="1"/>
  <c r="U324" i="1"/>
  <c r="AC324" i="1" s="1"/>
  <c r="U506" i="1"/>
  <c r="AC506" i="1" s="1"/>
  <c r="U240" i="1"/>
  <c r="AC240" i="1" s="1"/>
  <c r="U539" i="1"/>
  <c r="AC539" i="1" s="1"/>
  <c r="U284" i="1"/>
  <c r="AC284" i="1" s="1"/>
  <c r="U223" i="1"/>
  <c r="AC223" i="1" s="1"/>
  <c r="U303" i="1"/>
  <c r="AC303" i="1" s="1"/>
  <c r="U498" i="1"/>
  <c r="AC498" i="1" s="1"/>
  <c r="U360" i="1"/>
  <c r="AC360" i="1" s="1"/>
  <c r="U475" i="1"/>
  <c r="AC475" i="1" s="1"/>
  <c r="U267" i="1"/>
  <c r="AC267" i="1" s="1"/>
  <c r="U217" i="1"/>
  <c r="AC217" i="1" s="1"/>
  <c r="U251" i="1"/>
  <c r="AC251" i="1" s="1"/>
  <c r="U193" i="1"/>
  <c r="AC193" i="1" s="1"/>
  <c r="U578" i="1"/>
  <c r="AC578" i="1" s="1"/>
  <c r="U309" i="1"/>
  <c r="AC309" i="1" s="1"/>
  <c r="U489" i="1"/>
  <c r="AC489" i="1" s="1"/>
  <c r="U557" i="1"/>
  <c r="AC557" i="1" s="1"/>
  <c r="U523" i="1"/>
  <c r="AC523" i="1" s="1"/>
  <c r="U377" i="1"/>
  <c r="AC377" i="1" s="1"/>
  <c r="U338" i="1"/>
  <c r="AC338" i="1" s="1"/>
  <c r="U426" i="1"/>
  <c r="AC426" i="1" s="1"/>
  <c r="U482" i="1"/>
  <c r="AC482" i="1" s="1"/>
  <c r="U209" i="1"/>
  <c r="AC209" i="1" s="1"/>
  <c r="U443" i="1"/>
  <c r="AC443" i="1" s="1"/>
  <c r="U389" i="1"/>
  <c r="AC389" i="1" s="1"/>
  <c r="U346" i="1"/>
  <c r="AC346" i="1" s="1"/>
  <c r="U516" i="1"/>
  <c r="AC516" i="1" s="1"/>
  <c r="U396" i="1"/>
  <c r="AC396" i="1" s="1"/>
  <c r="U276" i="1"/>
  <c r="AC276" i="1" s="1"/>
  <c r="U563" i="1"/>
  <c r="AC563" i="1" s="1"/>
  <c r="U371" i="1"/>
  <c r="AC371" i="1" s="1"/>
  <c r="U302" i="1"/>
  <c r="AC302" i="1" s="1"/>
  <c r="U488" i="1"/>
  <c r="AC488" i="1" s="1"/>
  <c r="U200" i="1"/>
  <c r="AC200" i="1" s="1"/>
  <c r="U556" i="1"/>
  <c r="AC556" i="1" s="1"/>
  <c r="U370" i="1"/>
  <c r="AC370" i="1" s="1"/>
  <c r="U345" i="1"/>
  <c r="AC345" i="1" s="1"/>
  <c r="U192" i="1"/>
  <c r="AC192" i="1" s="1"/>
  <c r="U275" i="1"/>
  <c r="AC275" i="1" s="1"/>
  <c r="U308" i="1"/>
  <c r="AC308" i="1" s="1"/>
  <c r="U395" i="1"/>
  <c r="AC395" i="1" s="1"/>
  <c r="U456" i="1"/>
  <c r="AC456" i="1" s="1"/>
  <c r="U222" i="1"/>
  <c r="AC222" i="1" s="1"/>
  <c r="U359" i="1"/>
  <c r="AC359" i="1" s="1"/>
  <c r="U529" i="1"/>
  <c r="AC529" i="1" s="1"/>
  <c r="U497" i="1"/>
  <c r="AC497" i="1" s="1"/>
  <c r="U515" i="1"/>
  <c r="AC515" i="1" s="1"/>
  <c r="U296" i="1"/>
  <c r="AC296" i="1" s="1"/>
  <c r="U239" i="1"/>
  <c r="AC239" i="1" s="1"/>
  <c r="U250" i="1"/>
  <c r="AC250" i="1" s="1"/>
  <c r="U337" i="1"/>
  <c r="AC337" i="1" s="1"/>
  <c r="U433" i="1"/>
  <c r="AC433" i="1" s="1"/>
  <c r="U481" i="1"/>
  <c r="AC481" i="1" s="1"/>
  <c r="U465" i="1"/>
  <c r="AC465" i="1" s="1"/>
  <c r="U231" i="1"/>
  <c r="AC231" i="1" s="1"/>
  <c r="U258" i="1"/>
  <c r="AC258" i="1" s="1"/>
  <c r="U405" i="1"/>
  <c r="AC405" i="1" s="1"/>
  <c r="U522" i="1"/>
  <c r="AC522" i="1" s="1"/>
  <c r="U388" i="1"/>
  <c r="AC388" i="1" s="1"/>
  <c r="U425" i="1"/>
  <c r="AC425" i="1" s="1"/>
  <c r="U283" i="1"/>
  <c r="AC283" i="1" s="1"/>
  <c r="U216" i="1"/>
  <c r="AC216" i="1" s="1"/>
  <c r="U323" i="1"/>
  <c r="AC323" i="1" s="1"/>
  <c r="U442" i="1"/>
  <c r="AC442" i="1" s="1"/>
  <c r="U329" i="1"/>
  <c r="AC329" i="1" s="1"/>
  <c r="U376" i="1"/>
  <c r="AC376" i="1" s="1"/>
  <c r="U538" i="1"/>
  <c r="AC538" i="1" s="1"/>
  <c r="U157" i="1"/>
  <c r="AC157" i="1" s="1"/>
  <c r="U577" i="1"/>
  <c r="AC577" i="1" s="1"/>
  <c r="U562" i="1"/>
  <c r="AC562" i="1" s="1"/>
  <c r="Y294" i="1"/>
  <c r="U294" i="1"/>
  <c r="AC294" i="1" s="1"/>
  <c r="T294" i="1"/>
  <c r="AB294" i="1" s="1"/>
  <c r="T321" i="1"/>
  <c r="AB321" i="1" s="1"/>
  <c r="U321" i="1"/>
  <c r="AC321" i="1" s="1"/>
  <c r="T554" i="1"/>
  <c r="AB554" i="1" s="1"/>
  <c r="U554" i="1"/>
  <c r="AC554" i="1" s="1"/>
  <c r="U344" i="1"/>
  <c r="AC344" i="1" s="1"/>
  <c r="U480" i="1"/>
  <c r="AC480" i="1" s="1"/>
  <c r="U191" i="1"/>
  <c r="AC191" i="1" s="1"/>
  <c r="U464" i="1"/>
  <c r="AC464" i="1" s="1"/>
  <c r="S440" i="1"/>
  <c r="U440" i="1"/>
  <c r="AC440" i="1" s="1"/>
  <c r="T440" i="1"/>
  <c r="AB440" i="1" s="1"/>
  <c r="U404" i="1"/>
  <c r="AC404" i="1" s="1"/>
  <c r="U537" i="1"/>
  <c r="AC537" i="1" s="1"/>
  <c r="U387" i="1"/>
  <c r="AC387" i="1" s="1"/>
  <c r="U249" i="1"/>
  <c r="AC249" i="1" s="1"/>
  <c r="Y190" i="1"/>
  <c r="U190" i="1"/>
  <c r="AC190" i="1" s="1"/>
  <c r="U358" i="1"/>
  <c r="AC358" i="1" s="1"/>
  <c r="U295" i="1"/>
  <c r="AC295" i="1" s="1"/>
  <c r="U487" i="1"/>
  <c r="AC487" i="1" s="1"/>
  <c r="U215" i="1"/>
  <c r="AC215" i="1" s="1"/>
  <c r="S463" i="1"/>
  <c r="T463" i="1"/>
  <c r="AB463" i="1" s="1"/>
  <c r="U463" i="1"/>
  <c r="AC463" i="1" s="1"/>
  <c r="S403" i="1"/>
  <c r="U403" i="1"/>
  <c r="AC403" i="1" s="1"/>
  <c r="T403" i="1"/>
  <c r="AB403" i="1" s="1"/>
  <c r="U474" i="1"/>
  <c r="AC474" i="1" s="1"/>
  <c r="U328" i="1"/>
  <c r="AC328" i="1" s="1"/>
  <c r="V28" i="1"/>
  <c r="V30" i="1" s="1"/>
  <c r="U114" i="1"/>
  <c r="AC114" i="1" s="1"/>
  <c r="U95" i="1"/>
  <c r="AC95" i="1" s="1"/>
  <c r="U130" i="1"/>
  <c r="AC130" i="1" s="1"/>
  <c r="U73" i="1"/>
  <c r="AC73" i="1" s="1"/>
  <c r="U123" i="1"/>
  <c r="AC123" i="1" s="1"/>
  <c r="U89" i="1"/>
  <c r="AC89" i="1" s="1"/>
  <c r="U88" i="1"/>
  <c r="AC88" i="1" s="1"/>
  <c r="U161" i="1"/>
  <c r="AC161" i="1" s="1"/>
  <c r="U71" i="1"/>
  <c r="AC71" i="1" s="1"/>
  <c r="U115" i="1"/>
  <c r="AC115" i="1" s="1"/>
  <c r="U86" i="1"/>
  <c r="AC86" i="1" s="1"/>
  <c r="U80" i="1"/>
  <c r="AC80" i="1" s="1"/>
  <c r="U131" i="1"/>
  <c r="AC131" i="1" s="1"/>
  <c r="U145" i="1"/>
  <c r="AC145" i="1" s="1"/>
  <c r="U64" i="1"/>
  <c r="AC64" i="1" s="1"/>
  <c r="U138" i="1"/>
  <c r="AC138" i="1" s="1"/>
  <c r="U162" i="1"/>
  <c r="AC162" i="1" s="1"/>
  <c r="U81" i="1"/>
  <c r="AC81" i="1" s="1"/>
  <c r="U97" i="1"/>
  <c r="AC97" i="1" s="1"/>
  <c r="U107" i="1"/>
  <c r="AC107" i="1" s="1"/>
  <c r="U87" i="1"/>
  <c r="AC87" i="1" s="1"/>
  <c r="U144" i="1"/>
  <c r="AC144" i="1" s="1"/>
  <c r="U152" i="1"/>
  <c r="AC152" i="1" s="1"/>
  <c r="U72" i="1"/>
  <c r="AC72" i="1" s="1"/>
  <c r="U122" i="1"/>
  <c r="AC122" i="1" s="1"/>
  <c r="U65" i="1"/>
  <c r="AC65" i="1" s="1"/>
  <c r="U139" i="1"/>
  <c r="AC139" i="1" s="1"/>
  <c r="U96" i="1"/>
  <c r="AC96" i="1" s="1"/>
  <c r="U170" i="1"/>
  <c r="AC170" i="1" s="1"/>
  <c r="U106" i="1"/>
  <c r="AC106" i="1" s="1"/>
  <c r="U153" i="1"/>
  <c r="AC153" i="1" s="1"/>
  <c r="U151" i="1"/>
  <c r="AC151" i="1" s="1"/>
  <c r="U178" i="1"/>
  <c r="AC178" i="1" s="1"/>
  <c r="U177" i="1"/>
  <c r="AC177" i="1" s="1"/>
  <c r="U143" i="1"/>
  <c r="AC143" i="1" s="1"/>
  <c r="U94" i="1"/>
  <c r="AC94" i="1" s="1"/>
  <c r="U93" i="1"/>
  <c r="AC93" i="1" s="1"/>
  <c r="U129" i="1"/>
  <c r="AC129" i="1" s="1"/>
  <c r="U79" i="1"/>
  <c r="AC79" i="1" s="1"/>
  <c r="U112" i="1"/>
  <c r="AC112" i="1" s="1"/>
  <c r="U149" i="1"/>
  <c r="AC149" i="1" s="1"/>
  <c r="U113" i="1"/>
  <c r="AC113" i="1" s="1"/>
  <c r="U70" i="1"/>
  <c r="AC70" i="1" s="1"/>
  <c r="U150" i="1"/>
  <c r="AC150" i="1" s="1"/>
  <c r="U69" i="1"/>
  <c r="AC69" i="1" s="1"/>
  <c r="U85" i="1"/>
  <c r="AC85" i="1" s="1"/>
  <c r="U128" i="1"/>
  <c r="AC128" i="1" s="1"/>
  <c r="U169" i="1"/>
  <c r="AC169" i="1" s="1"/>
  <c r="U189" i="1"/>
  <c r="AC189" i="1" s="1"/>
  <c r="U63" i="1"/>
  <c r="AC63" i="1" s="1"/>
  <c r="U168" i="1"/>
  <c r="AC168" i="1" s="1"/>
  <c r="U105" i="1"/>
  <c r="AC105" i="1" s="1"/>
  <c r="U121" i="1"/>
  <c r="AC121" i="1" s="1"/>
  <c r="U176" i="1"/>
  <c r="AC176" i="1" s="1"/>
  <c r="U160" i="1"/>
  <c r="AC160" i="1" s="1"/>
  <c r="U137" i="1"/>
  <c r="AC137" i="1" s="1"/>
  <c r="U111" i="1"/>
  <c r="AC111" i="1" s="1"/>
  <c r="U120" i="1"/>
  <c r="AC120" i="1" s="1"/>
  <c r="U188" i="1"/>
  <c r="AC188" i="1" s="1"/>
  <c r="U62" i="1"/>
  <c r="AC62" i="1" s="1"/>
  <c r="U68" i="1"/>
  <c r="AC68" i="1" s="1"/>
  <c r="U92" i="1"/>
  <c r="AC92" i="1" s="1"/>
  <c r="U78" i="1"/>
  <c r="AC78" i="1" s="1"/>
  <c r="U84" i="1"/>
  <c r="AC84" i="1" s="1"/>
  <c r="U127" i="1"/>
  <c r="AC127" i="1" s="1"/>
  <c r="U148" i="1"/>
  <c r="AC148" i="1" s="1"/>
  <c r="U167" i="1"/>
  <c r="AC167" i="1" s="1"/>
  <c r="U136" i="1"/>
  <c r="AC136" i="1" s="1"/>
  <c r="U175" i="1"/>
  <c r="AC175" i="1" s="1"/>
  <c r="U104" i="1"/>
  <c r="AC104" i="1" s="1"/>
  <c r="U159" i="1"/>
  <c r="AC159" i="1" s="1"/>
  <c r="U187" i="1"/>
  <c r="AC187" i="1" s="1"/>
  <c r="U91" i="1"/>
  <c r="AC91" i="1" s="1"/>
  <c r="U110" i="1"/>
  <c r="AC110" i="1" s="1"/>
  <c r="U147" i="1"/>
  <c r="AC147" i="1" s="1"/>
  <c r="U174" i="1"/>
  <c r="AC174" i="1" s="1"/>
  <c r="U119" i="1"/>
  <c r="AC119" i="1" s="1"/>
  <c r="U77" i="1"/>
  <c r="AC77" i="1" s="1"/>
  <c r="U61" i="1"/>
  <c r="AC61" i="1" s="1"/>
  <c r="U158" i="1"/>
  <c r="AC158" i="1" s="1"/>
  <c r="U126" i="1"/>
  <c r="AC126" i="1" s="1"/>
  <c r="U166" i="1"/>
  <c r="AC166" i="1" s="1"/>
  <c r="U83" i="1"/>
  <c r="AC83" i="1" s="1"/>
  <c r="U135" i="1"/>
  <c r="AC135" i="1" s="1"/>
  <c r="U67" i="1"/>
  <c r="AC67" i="1" s="1"/>
  <c r="U103" i="1"/>
  <c r="AC103" i="1" s="1"/>
  <c r="U102" i="1"/>
  <c r="AC102" i="1" s="1"/>
  <c r="U76" i="1"/>
  <c r="AC76" i="1" s="1"/>
  <c r="U118" i="1"/>
  <c r="AC118" i="1" s="1"/>
  <c r="U134" i="1"/>
  <c r="AC134" i="1" s="1"/>
  <c r="U90" i="1"/>
  <c r="AC90" i="1" s="1"/>
  <c r="U146" i="1"/>
  <c r="AC146" i="1" s="1"/>
  <c r="U186" i="1"/>
  <c r="AC186" i="1" s="1"/>
  <c r="U109" i="1"/>
  <c r="AC109" i="1" s="1"/>
  <c r="U125" i="1"/>
  <c r="AC125" i="1" s="1"/>
  <c r="U173" i="1"/>
  <c r="AC173" i="1" s="1"/>
  <c r="U82" i="1"/>
  <c r="AC82" i="1" s="1"/>
  <c r="U66" i="1"/>
  <c r="AC66" i="1" s="1"/>
  <c r="U165" i="1"/>
  <c r="AC165" i="1" s="1"/>
  <c r="S163" i="1"/>
  <c r="U163" i="1"/>
  <c r="AC163" i="1" s="1"/>
  <c r="T163" i="1"/>
  <c r="AB163" i="1" s="1"/>
  <c r="S116" i="1"/>
  <c r="T116" i="1"/>
  <c r="AB116" i="1" s="1"/>
  <c r="Y116" i="1"/>
  <c r="U116" i="1"/>
  <c r="AC116" i="1" s="1"/>
  <c r="S171" i="1"/>
  <c r="U171" i="1"/>
  <c r="AC171" i="1" s="1"/>
  <c r="T171" i="1"/>
  <c r="AB171" i="1" s="1"/>
  <c r="U101" i="1"/>
  <c r="AC101" i="1" s="1"/>
  <c r="S198" i="1"/>
  <c r="T198" i="1"/>
  <c r="AB198" i="1" s="1"/>
  <c r="U185" i="1"/>
  <c r="AC185" i="1" s="1"/>
  <c r="U117" i="1"/>
  <c r="AC117" i="1" s="1"/>
  <c r="S74" i="1"/>
  <c r="Y74" i="1"/>
  <c r="U74" i="1"/>
  <c r="AC74" i="1" s="1"/>
  <c r="T74" i="1"/>
  <c r="AB74" i="1" s="1"/>
  <c r="U108" i="1"/>
  <c r="AC108" i="1" s="1"/>
  <c r="U124" i="1"/>
  <c r="AC124" i="1" s="1"/>
  <c r="Y553" i="1"/>
  <c r="S554" i="1"/>
  <c r="S190" i="1"/>
  <c r="T190" i="1"/>
  <c r="AB190" i="1" s="1"/>
  <c r="S132" i="1"/>
  <c r="T132" i="1"/>
  <c r="AB132" i="1" s="1"/>
  <c r="Y132" i="1"/>
  <c r="U132" i="1"/>
  <c r="AC132" i="1" s="1"/>
  <c r="U133" i="1"/>
  <c r="AC133" i="1" s="1"/>
  <c r="U172" i="1"/>
  <c r="AC172" i="1" s="1"/>
  <c r="U75" i="1"/>
  <c r="AC75" i="1" s="1"/>
  <c r="U184" i="1"/>
  <c r="AC184" i="1" s="1"/>
  <c r="T184" i="1"/>
  <c r="AB184" i="1" s="1"/>
  <c r="Y183" i="1"/>
  <c r="S184" i="1"/>
  <c r="U164" i="1"/>
  <c r="AC164" i="1" s="1"/>
  <c r="Y320" i="1"/>
  <c r="S321" i="1"/>
  <c r="S294" i="1"/>
  <c r="N53" i="7"/>
  <c r="O53" i="7" s="1"/>
  <c r="S53" i="7"/>
  <c r="P53" i="7"/>
  <c r="M53" i="7"/>
  <c r="N12" i="7"/>
  <c r="O12" i="7" s="1"/>
  <c r="P12" i="7"/>
  <c r="S12" i="7"/>
  <c r="M12" i="7"/>
  <c r="R55" i="1"/>
  <c r="U55" i="1" s="1"/>
  <c r="AC55" i="1" s="1"/>
  <c r="Y56" i="1"/>
  <c r="S56" i="1"/>
  <c r="Y48" i="1"/>
  <c r="S48" i="1"/>
  <c r="Y32" i="1"/>
  <c r="S32" i="1"/>
  <c r="R39" i="1"/>
  <c r="R38" i="1" s="1"/>
  <c r="Y40" i="1"/>
  <c r="S40" i="1"/>
  <c r="C14" i="7"/>
  <c r="B55" i="7"/>
  <c r="A54" i="7"/>
  <c r="D98" i="7"/>
  <c r="C83" i="7"/>
  <c r="C69" i="7"/>
  <c r="C55" i="7"/>
  <c r="Y17" i="1"/>
  <c r="S17" i="1"/>
  <c r="S8" i="1"/>
  <c r="Y23" i="1"/>
  <c r="S24" i="1"/>
  <c r="Y8" i="1"/>
  <c r="T48" i="1"/>
  <c r="AB48" i="1" s="1"/>
  <c r="T41" i="1"/>
  <c r="AB41" i="1" s="1"/>
  <c r="T57" i="1"/>
  <c r="AB57" i="1" s="1"/>
  <c r="T56" i="1"/>
  <c r="AB56" i="1" s="1"/>
  <c r="U57" i="1"/>
  <c r="AC57" i="1" s="1"/>
  <c r="U56" i="1"/>
  <c r="AC56" i="1" s="1"/>
  <c r="U40" i="1"/>
  <c r="AC40" i="1" s="1"/>
  <c r="R47" i="1"/>
  <c r="U49" i="1"/>
  <c r="AC49" i="1" s="1"/>
  <c r="U41" i="1"/>
  <c r="AC41" i="1" s="1"/>
  <c r="T49" i="1"/>
  <c r="AB49" i="1" s="1"/>
  <c r="U48" i="1"/>
  <c r="AC48" i="1" s="1"/>
  <c r="T40" i="1"/>
  <c r="AB40" i="1" s="1"/>
  <c r="M472" i="7" l="1"/>
  <c r="S472" i="7"/>
  <c r="P472" i="7"/>
  <c r="N472" i="7"/>
  <c r="O472" i="7" s="1"/>
  <c r="P556" i="7"/>
  <c r="N556" i="7"/>
  <c r="O556" i="7" s="1"/>
  <c r="M556" i="7"/>
  <c r="S556" i="7"/>
  <c r="N641" i="7"/>
  <c r="O641" i="7" s="1"/>
  <c r="P641" i="7"/>
  <c r="M641" i="7"/>
  <c r="S641" i="7"/>
  <c r="M710" i="7"/>
  <c r="P710" i="7"/>
  <c r="S710" i="7"/>
  <c r="N710" i="7"/>
  <c r="O710" i="7" s="1"/>
  <c r="N822" i="7"/>
  <c r="O822" i="7" s="1"/>
  <c r="S822" i="7"/>
  <c r="M822" i="7"/>
  <c r="P822" i="7"/>
  <c r="M948" i="7"/>
  <c r="S948" i="7"/>
  <c r="P948" i="7"/>
  <c r="N948" i="7"/>
  <c r="O948" i="7" s="1"/>
  <c r="N612" i="7"/>
  <c r="O612" i="7" s="1"/>
  <c r="S612" i="7"/>
  <c r="P612" i="7"/>
  <c r="M612" i="7"/>
  <c r="P668" i="7"/>
  <c r="M668" i="7"/>
  <c r="S668" i="7"/>
  <c r="N668" i="7"/>
  <c r="O668" i="7" s="1"/>
  <c r="M514" i="7"/>
  <c r="S514" i="7"/>
  <c r="P514" i="7"/>
  <c r="N514" i="7"/>
  <c r="O514" i="7" s="1"/>
  <c r="M780" i="7"/>
  <c r="S780" i="7"/>
  <c r="P780" i="7"/>
  <c r="N780" i="7"/>
  <c r="O780" i="7" s="1"/>
  <c r="N878" i="7"/>
  <c r="O878" i="7" s="1"/>
  <c r="P878" i="7"/>
  <c r="M878" i="7"/>
  <c r="S878" i="7"/>
  <c r="U418" i="1"/>
  <c r="AC418" i="1" s="1"/>
  <c r="V29" i="1"/>
  <c r="V33" i="1"/>
  <c r="V32" i="1"/>
  <c r="V31" i="1"/>
  <c r="V513" i="1"/>
  <c r="V369" i="1"/>
  <c r="V57" i="1"/>
  <c r="V49" i="1"/>
  <c r="V171" i="1"/>
  <c r="V463" i="1"/>
  <c r="V55" i="1"/>
  <c r="V184" i="1"/>
  <c r="V132" i="1"/>
  <c r="V74" i="1"/>
  <c r="V256" i="1"/>
  <c r="A949" i="7"/>
  <c r="B950" i="7"/>
  <c r="A879" i="7"/>
  <c r="B880" i="7"/>
  <c r="B824" i="7"/>
  <c r="A823" i="7"/>
  <c r="A781" i="7"/>
  <c r="B782" i="7"/>
  <c r="B712" i="7"/>
  <c r="A711" i="7"/>
  <c r="A669" i="7"/>
  <c r="B670" i="7"/>
  <c r="A642" i="7"/>
  <c r="B643" i="7"/>
  <c r="A613" i="7"/>
  <c r="B614" i="7"/>
  <c r="A557" i="7"/>
  <c r="B558" i="7"/>
  <c r="A515" i="7"/>
  <c r="B516" i="7"/>
  <c r="A473" i="7"/>
  <c r="B474" i="7"/>
  <c r="P444" i="7"/>
  <c r="S444" i="7"/>
  <c r="N444" i="7"/>
  <c r="O444" i="7" s="1"/>
  <c r="M444" i="7"/>
  <c r="A445" i="7"/>
  <c r="B446" i="7"/>
  <c r="S373" i="7"/>
  <c r="P373" i="7"/>
  <c r="N373" i="7"/>
  <c r="O373" i="7" s="1"/>
  <c r="M373" i="7"/>
  <c r="A374" i="7"/>
  <c r="B375" i="7"/>
  <c r="U39" i="1"/>
  <c r="AC39" i="1" s="1"/>
  <c r="Y418" i="1"/>
  <c r="S418" i="1"/>
  <c r="T418" i="1"/>
  <c r="AB418" i="1" s="1"/>
  <c r="V48" i="1"/>
  <c r="V198" i="1"/>
  <c r="T39" i="1"/>
  <c r="AB39" i="1" s="1"/>
  <c r="T55" i="1"/>
  <c r="AB55" i="1" s="1"/>
  <c r="V39" i="1"/>
  <c r="V294" i="1"/>
  <c r="V56" i="1"/>
  <c r="V163" i="1"/>
  <c r="V281" i="1"/>
  <c r="Y7" i="1"/>
  <c r="V327" i="1"/>
  <c r="B14" i="7"/>
  <c r="V40" i="1"/>
  <c r="V41" i="1"/>
  <c r="A13" i="7"/>
  <c r="V116" i="1"/>
  <c r="V343" i="1"/>
  <c r="S324" i="7"/>
  <c r="P324" i="7"/>
  <c r="N324" i="7"/>
  <c r="O324" i="7" s="1"/>
  <c r="M324" i="7"/>
  <c r="A331" i="7"/>
  <c r="B332" i="7"/>
  <c r="A289" i="7"/>
  <c r="B290" i="7"/>
  <c r="P282" i="7"/>
  <c r="S282" i="7"/>
  <c r="N282" i="7"/>
  <c r="O282" i="7" s="1"/>
  <c r="M282" i="7"/>
  <c r="B262" i="7"/>
  <c r="A261" i="7"/>
  <c r="N254" i="7"/>
  <c r="O254" i="7" s="1"/>
  <c r="M254" i="7"/>
  <c r="S254" i="7"/>
  <c r="P254" i="7"/>
  <c r="M184" i="7"/>
  <c r="P184" i="7"/>
  <c r="S184" i="7"/>
  <c r="N184" i="7"/>
  <c r="O184" i="7" s="1"/>
  <c r="B192" i="7"/>
  <c r="A191" i="7"/>
  <c r="M114" i="7"/>
  <c r="P114" i="7"/>
  <c r="N114" i="7"/>
  <c r="O114" i="7" s="1"/>
  <c r="S114" i="7"/>
  <c r="A121" i="7"/>
  <c r="B122" i="7"/>
  <c r="S553" i="1"/>
  <c r="V553" i="1"/>
  <c r="T553" i="1"/>
  <c r="AB553" i="1" s="1"/>
  <c r="U553" i="1"/>
  <c r="AC553" i="1" s="1"/>
  <c r="V590" i="1"/>
  <c r="V528" i="1"/>
  <c r="V535" i="1"/>
  <c r="V568" i="1"/>
  <c r="V527" i="1"/>
  <c r="V543" i="1"/>
  <c r="V512" i="1"/>
  <c r="V511" i="1"/>
  <c r="V584" i="1"/>
  <c r="V583" i="1"/>
  <c r="V272" i="1"/>
  <c r="V552" i="1"/>
  <c r="V551" i="1"/>
  <c r="V574" i="1"/>
  <c r="V592" i="1"/>
  <c r="V575" i="1"/>
  <c r="V576" i="1"/>
  <c r="V544" i="1"/>
  <c r="V536" i="1"/>
  <c r="V591" i="1"/>
  <c r="V381" i="1"/>
  <c r="V307" i="1"/>
  <c r="V581" i="1"/>
  <c r="V550" i="1"/>
  <c r="V236" i="1"/>
  <c r="V363" i="1"/>
  <c r="V355" i="1"/>
  <c r="V446" i="1"/>
  <c r="V485" i="1"/>
  <c r="V560" i="1"/>
  <c r="V567" i="1"/>
  <c r="V454" i="1"/>
  <c r="V582" i="1"/>
  <c r="V229" i="1"/>
  <c r="V245" i="1"/>
  <c r="V572" i="1"/>
  <c r="V431" i="1"/>
  <c r="V197" i="1"/>
  <c r="V263" i="1"/>
  <c r="V287" i="1"/>
  <c r="V394" i="1"/>
  <c r="V438" i="1"/>
  <c r="V462" i="1"/>
  <c r="V533" i="1"/>
  <c r="V509" i="1"/>
  <c r="V280" i="1"/>
  <c r="V204" i="1"/>
  <c r="V453" i="1"/>
  <c r="V573" i="1"/>
  <c r="V288" i="1"/>
  <c r="V461" i="1"/>
  <c r="V526" i="1"/>
  <c r="V478" i="1"/>
  <c r="V430" i="1"/>
  <c r="V237" i="1"/>
  <c r="V393" i="1"/>
  <c r="V486" i="1"/>
  <c r="V549" i="1"/>
  <c r="V401" i="1"/>
  <c r="V415" i="1"/>
  <c r="V520" i="1"/>
  <c r="V402" i="1"/>
  <c r="V228" i="1"/>
  <c r="V262" i="1"/>
  <c r="V314" i="1"/>
  <c r="V439" i="1"/>
  <c r="V501" i="1"/>
  <c r="V383" i="1"/>
  <c r="V375" i="1"/>
  <c r="V271" i="1"/>
  <c r="V213" i="1"/>
  <c r="V350" i="1"/>
  <c r="V356" i="1"/>
  <c r="V410" i="1"/>
  <c r="V469" i="1"/>
  <c r="V342" i="1"/>
  <c r="V220" i="1"/>
  <c r="V341" i="1"/>
  <c r="V409" i="1"/>
  <c r="V205" i="1"/>
  <c r="V212" i="1"/>
  <c r="V364" i="1"/>
  <c r="V447" i="1"/>
  <c r="V588" i="1"/>
  <c r="V244" i="1"/>
  <c r="V315" i="1"/>
  <c r="V313" i="1"/>
  <c r="V374" i="1"/>
  <c r="V519" i="1"/>
  <c r="V534" i="1"/>
  <c r="V542" i="1"/>
  <c r="V589" i="1"/>
  <c r="V221" i="1"/>
  <c r="V400" i="1"/>
  <c r="V470" i="1"/>
  <c r="V254" i="1"/>
  <c r="V502" i="1"/>
  <c r="V510" i="1"/>
  <c r="V349" i="1"/>
  <c r="V227" i="1"/>
  <c r="V382" i="1"/>
  <c r="V417" i="1"/>
  <c r="V494" i="1"/>
  <c r="V493" i="1"/>
  <c r="V566" i="1"/>
  <c r="V255" i="1"/>
  <c r="V334" i="1"/>
  <c r="V392" i="1"/>
  <c r="V219" i="1"/>
  <c r="V196" i="1"/>
  <c r="V234" i="1"/>
  <c r="V253" i="1"/>
  <c r="V508" i="1"/>
  <c r="V437" i="1"/>
  <c r="V333" i="1"/>
  <c r="V541" i="1"/>
  <c r="V379" i="1"/>
  <c r="V460" i="1"/>
  <c r="V211" i="1"/>
  <c r="V391" i="1"/>
  <c r="V429" i="1"/>
  <c r="V269" i="1"/>
  <c r="V428" i="1"/>
  <c r="V243" i="1"/>
  <c r="V286" i="1"/>
  <c r="V235" i="1"/>
  <c r="V398" i="1"/>
  <c r="V580" i="1"/>
  <c r="V452" i="1"/>
  <c r="V354" i="1"/>
  <c r="V299" i="1"/>
  <c r="V305" i="1"/>
  <c r="V362" i="1"/>
  <c r="V373" i="1"/>
  <c r="V203" i="1"/>
  <c r="V226" i="1"/>
  <c r="V348" i="1"/>
  <c r="V270" i="1"/>
  <c r="V332" i="1"/>
  <c r="V421" i="1"/>
  <c r="V532" i="1"/>
  <c r="V587" i="1"/>
  <c r="V422" i="1"/>
  <c r="V500" i="1"/>
  <c r="V279" i="1"/>
  <c r="V436" i="1"/>
  <c r="V491" i="1"/>
  <c r="V484" i="1"/>
  <c r="V261" i="1"/>
  <c r="V242" i="1"/>
  <c r="V326" i="1"/>
  <c r="V311" i="1"/>
  <c r="V525" i="1"/>
  <c r="V492" i="1"/>
  <c r="V414" i="1"/>
  <c r="V399" i="1"/>
  <c r="V459" i="1"/>
  <c r="V518" i="1"/>
  <c r="V225" i="1"/>
  <c r="V278" i="1"/>
  <c r="V477" i="1"/>
  <c r="V571" i="1"/>
  <c r="V559" i="1"/>
  <c r="V423" i="1"/>
  <c r="V380" i="1"/>
  <c r="V445" i="1"/>
  <c r="V340" i="1"/>
  <c r="V306" i="1"/>
  <c r="V468" i="1"/>
  <c r="V408" i="1"/>
  <c r="V565" i="1"/>
  <c r="V312" i="1"/>
  <c r="V224" i="1"/>
  <c r="V252" i="1"/>
  <c r="V331" i="1"/>
  <c r="V579" i="1"/>
  <c r="V372" i="1"/>
  <c r="V260" i="1"/>
  <c r="V310" i="1"/>
  <c r="V195" i="1"/>
  <c r="V451" i="1"/>
  <c r="V277" i="1"/>
  <c r="V490" i="1"/>
  <c r="V390" i="1"/>
  <c r="V210" i="1"/>
  <c r="V241" i="1"/>
  <c r="V325" i="1"/>
  <c r="V298" i="1"/>
  <c r="V564" i="1"/>
  <c r="V361" i="1"/>
  <c r="V427" i="1"/>
  <c r="V458" i="1"/>
  <c r="V540" i="1"/>
  <c r="V507" i="1"/>
  <c r="V347" i="1"/>
  <c r="V339" i="1"/>
  <c r="V444" i="1"/>
  <c r="V570" i="1"/>
  <c r="V233" i="1"/>
  <c r="V285" i="1"/>
  <c r="V524" i="1"/>
  <c r="V304" i="1"/>
  <c r="V397" i="1"/>
  <c r="V531" i="1"/>
  <c r="V407" i="1"/>
  <c r="V218" i="1"/>
  <c r="V378" i="1"/>
  <c r="V435" i="1"/>
  <c r="V268" i="1"/>
  <c r="V517" i="1"/>
  <c r="V420" i="1"/>
  <c r="V476" i="1"/>
  <c r="V586" i="1"/>
  <c r="V483" i="1"/>
  <c r="V499" i="1"/>
  <c r="V467" i="1"/>
  <c r="V202" i="1"/>
  <c r="V194" i="1"/>
  <c r="V558" i="1"/>
  <c r="V578" i="1"/>
  <c r="V516" i="1"/>
  <c r="V240" i="1"/>
  <c r="V557" i="1"/>
  <c r="V539" i="1"/>
  <c r="V338" i="1"/>
  <c r="V498" i="1"/>
  <c r="V475" i="1"/>
  <c r="V371" i="1"/>
  <c r="V389" i="1"/>
  <c r="V259" i="1"/>
  <c r="V309" i="1"/>
  <c r="V396" i="1"/>
  <c r="V489" i="1"/>
  <c r="V251" i="1"/>
  <c r="V377" i="1"/>
  <c r="V276" i="1"/>
  <c r="V426" i="1"/>
  <c r="V530" i="1"/>
  <c r="V482" i="1"/>
  <c r="V443" i="1"/>
  <c r="V193" i="1"/>
  <c r="V324" i="1"/>
  <c r="V434" i="1"/>
  <c r="V466" i="1"/>
  <c r="V223" i="1"/>
  <c r="V201" i="1"/>
  <c r="V548" i="1"/>
  <c r="V209" i="1"/>
  <c r="V267" i="1"/>
  <c r="V569" i="1"/>
  <c r="V346" i="1"/>
  <c r="V232" i="1"/>
  <c r="V217" i="1"/>
  <c r="V303" i="1"/>
  <c r="V330" i="1"/>
  <c r="V563" i="1"/>
  <c r="V585" i="1"/>
  <c r="V406" i="1"/>
  <c r="V506" i="1"/>
  <c r="V457" i="1"/>
  <c r="V523" i="1"/>
  <c r="V284" i="1"/>
  <c r="V419" i="1"/>
  <c r="V360" i="1"/>
  <c r="V297" i="1"/>
  <c r="V388" i="1"/>
  <c r="V529" i="1"/>
  <c r="V405" i="1"/>
  <c r="V497" i="1"/>
  <c r="V283" i="1"/>
  <c r="V323" i="1"/>
  <c r="V442" i="1"/>
  <c r="V376" i="1"/>
  <c r="V433" i="1"/>
  <c r="V538" i="1"/>
  <c r="V302" i="1"/>
  <c r="V556" i="1"/>
  <c r="V370" i="1"/>
  <c r="V192" i="1"/>
  <c r="V275" i="1"/>
  <c r="V308" i="1"/>
  <c r="V329" i="1"/>
  <c r="V456" i="1"/>
  <c r="V481" i="1"/>
  <c r="V465" i="1"/>
  <c r="V425" i="1"/>
  <c r="V200" i="1"/>
  <c r="V577" i="1"/>
  <c r="V216" i="1"/>
  <c r="V562" i="1"/>
  <c r="V359" i="1"/>
  <c r="V522" i="1"/>
  <c r="V296" i="1"/>
  <c r="V157" i="1"/>
  <c r="V231" i="1"/>
  <c r="V222" i="1"/>
  <c r="V258" i="1"/>
  <c r="V488" i="1"/>
  <c r="V345" i="1"/>
  <c r="V395" i="1"/>
  <c r="V515" i="1"/>
  <c r="V239" i="1"/>
  <c r="V250" i="1"/>
  <c r="V337" i="1"/>
  <c r="V230" i="1"/>
  <c r="V249" i="1"/>
  <c r="V432" i="1"/>
  <c r="V455" i="1"/>
  <c r="V199" i="1"/>
  <c r="V301" i="1"/>
  <c r="V537" i="1"/>
  <c r="V282" i="1"/>
  <c r="V368" i="1"/>
  <c r="V441" i="1"/>
  <c r="V418" i="1"/>
  <c r="V521" i="1"/>
  <c r="V344" i="1"/>
  <c r="V238" i="1"/>
  <c r="V474" i="1"/>
  <c r="V336" i="1"/>
  <c r="V514" i="1"/>
  <c r="V496" i="1"/>
  <c r="V215" i="1"/>
  <c r="V274" i="1"/>
  <c r="V322" i="1"/>
  <c r="V424" i="1"/>
  <c r="V561" i="1"/>
  <c r="V404" i="1"/>
  <c r="V257" i="1"/>
  <c r="V480" i="1"/>
  <c r="V328" i="1"/>
  <c r="V387" i="1"/>
  <c r="V487" i="1"/>
  <c r="V191" i="1"/>
  <c r="V295" i="1"/>
  <c r="V555" i="1"/>
  <c r="V464" i="1"/>
  <c r="V358" i="1"/>
  <c r="V403" i="1"/>
  <c r="V190" i="1"/>
  <c r="V440" i="1"/>
  <c r="V479" i="1"/>
  <c r="V300" i="1"/>
  <c r="V214" i="1"/>
  <c r="Y293" i="1"/>
  <c r="V293" i="1"/>
  <c r="U293" i="1"/>
  <c r="AC293" i="1" s="1"/>
  <c r="T293" i="1"/>
  <c r="AB293" i="1" s="1"/>
  <c r="V495" i="1"/>
  <c r="V273" i="1"/>
  <c r="U320" i="1"/>
  <c r="AC320" i="1" s="1"/>
  <c r="T320" i="1"/>
  <c r="AB320" i="1" s="1"/>
  <c r="V320" i="1"/>
  <c r="V554" i="1"/>
  <c r="V321" i="1"/>
  <c r="V335" i="1"/>
  <c r="V357" i="1"/>
  <c r="T183" i="1"/>
  <c r="AB183" i="1" s="1"/>
  <c r="V183" i="1"/>
  <c r="U183" i="1"/>
  <c r="AC183" i="1" s="1"/>
  <c r="Y182" i="1"/>
  <c r="S183" i="1"/>
  <c r="V131" i="1"/>
  <c r="V115" i="1"/>
  <c r="V73" i="1"/>
  <c r="V96" i="1"/>
  <c r="V123" i="1"/>
  <c r="V138" i="1"/>
  <c r="V64" i="1"/>
  <c r="V88" i="1"/>
  <c r="V71" i="1"/>
  <c r="V151" i="1"/>
  <c r="V106" i="1"/>
  <c r="V178" i="1"/>
  <c r="V152" i="1"/>
  <c r="V122" i="1"/>
  <c r="V162" i="1"/>
  <c r="V86" i="1"/>
  <c r="V80" i="1"/>
  <c r="V95" i="1"/>
  <c r="V170" i="1"/>
  <c r="V130" i="1"/>
  <c r="V177" i="1"/>
  <c r="V143" i="1"/>
  <c r="V89" i="1"/>
  <c r="V161" i="1"/>
  <c r="V81" i="1"/>
  <c r="V97" i="1"/>
  <c r="V72" i="1"/>
  <c r="V145" i="1"/>
  <c r="V153" i="1"/>
  <c r="V139" i="1"/>
  <c r="V87" i="1"/>
  <c r="V107" i="1"/>
  <c r="V65" i="1"/>
  <c r="V114" i="1"/>
  <c r="V144" i="1"/>
  <c r="V149" i="1"/>
  <c r="V105" i="1"/>
  <c r="V69" i="1"/>
  <c r="V169" i="1"/>
  <c r="V189" i="1"/>
  <c r="V63" i="1"/>
  <c r="V168" i="1"/>
  <c r="V121" i="1"/>
  <c r="V93" i="1"/>
  <c r="V176" i="1"/>
  <c r="V128" i="1"/>
  <c r="V160" i="1"/>
  <c r="V113" i="1"/>
  <c r="V70" i="1"/>
  <c r="V137" i="1"/>
  <c r="V85" i="1"/>
  <c r="V129" i="1"/>
  <c r="V79" i="1"/>
  <c r="V94" i="1"/>
  <c r="V112" i="1"/>
  <c r="V150" i="1"/>
  <c r="V148" i="1"/>
  <c r="V92" i="1"/>
  <c r="V78" i="1"/>
  <c r="V175" i="1"/>
  <c r="V127" i="1"/>
  <c r="V136" i="1"/>
  <c r="V104" i="1"/>
  <c r="V159" i="1"/>
  <c r="V188" i="1"/>
  <c r="V84" i="1"/>
  <c r="V167" i="1"/>
  <c r="V68" i="1"/>
  <c r="V111" i="1"/>
  <c r="V120" i="1"/>
  <c r="V62" i="1"/>
  <c r="V166" i="1"/>
  <c r="V67" i="1"/>
  <c r="V126" i="1"/>
  <c r="V187" i="1"/>
  <c r="V83" i="1"/>
  <c r="V91" i="1"/>
  <c r="V147" i="1"/>
  <c r="V174" i="1"/>
  <c r="V135" i="1"/>
  <c r="V103" i="1"/>
  <c r="V61" i="1"/>
  <c r="V110" i="1"/>
  <c r="V77" i="1"/>
  <c r="V158" i="1"/>
  <c r="V119" i="1"/>
  <c r="V186" i="1"/>
  <c r="V90" i="1"/>
  <c r="V173" i="1"/>
  <c r="V82" i="1"/>
  <c r="V66" i="1"/>
  <c r="V165" i="1"/>
  <c r="V102" i="1"/>
  <c r="V134" i="1"/>
  <c r="V109" i="1"/>
  <c r="V125" i="1"/>
  <c r="V146" i="1"/>
  <c r="V76" i="1"/>
  <c r="V118" i="1"/>
  <c r="V108" i="1"/>
  <c r="V101" i="1"/>
  <c r="V185" i="1"/>
  <c r="V133" i="1"/>
  <c r="V172" i="1"/>
  <c r="V164" i="1"/>
  <c r="V75" i="1"/>
  <c r="V124" i="1"/>
  <c r="V117" i="1"/>
  <c r="S320" i="1"/>
  <c r="Y319" i="1"/>
  <c r="S293" i="1"/>
  <c r="S54" i="7"/>
  <c r="P54" i="7"/>
  <c r="M54" i="7"/>
  <c r="N54" i="7"/>
  <c r="O54" i="7" s="1"/>
  <c r="Y6" i="1"/>
  <c r="U6" i="1"/>
  <c r="V6" i="1"/>
  <c r="T6" i="1"/>
  <c r="S6" i="1"/>
  <c r="S47" i="1"/>
  <c r="Y47" i="1"/>
  <c r="Y38" i="1"/>
  <c r="S38" i="1"/>
  <c r="S31" i="1"/>
  <c r="Y31" i="1"/>
  <c r="S39" i="1"/>
  <c r="Y39" i="1"/>
  <c r="R54" i="1"/>
  <c r="S55" i="1"/>
  <c r="Y55" i="1"/>
  <c r="C15" i="7"/>
  <c r="B56" i="7"/>
  <c r="A55" i="7"/>
  <c r="D99" i="7"/>
  <c r="C56" i="7"/>
  <c r="C84" i="7"/>
  <c r="C70" i="7"/>
  <c r="U15" i="1"/>
  <c r="AC15" i="1" s="1"/>
  <c r="S16" i="1"/>
  <c r="Y16" i="1"/>
  <c r="T22" i="1"/>
  <c r="AB22" i="1" s="1"/>
  <c r="S23" i="1"/>
  <c r="S7" i="1"/>
  <c r="T47" i="1"/>
  <c r="AB47" i="1" s="1"/>
  <c r="V47" i="1"/>
  <c r="U47" i="1"/>
  <c r="AC47" i="1" s="1"/>
  <c r="R46" i="1"/>
  <c r="V38" i="1"/>
  <c r="U38" i="1"/>
  <c r="AC38" i="1" s="1"/>
  <c r="R37" i="1"/>
  <c r="T38" i="1"/>
  <c r="AB38" i="1" s="1"/>
  <c r="V23" i="1"/>
  <c r="U23" i="1"/>
  <c r="AC23" i="1" s="1"/>
  <c r="T24" i="1"/>
  <c r="AB24" i="1" s="1"/>
  <c r="T23" i="1"/>
  <c r="AB23" i="1" s="1"/>
  <c r="U25" i="1"/>
  <c r="AC25" i="1" s="1"/>
  <c r="T25" i="1"/>
  <c r="AB25" i="1" s="1"/>
  <c r="V25" i="1"/>
  <c r="U8" i="1"/>
  <c r="AC8" i="1" s="1"/>
  <c r="U24" i="1"/>
  <c r="AC24" i="1" s="1"/>
  <c r="V24" i="1"/>
  <c r="V16" i="1"/>
  <c r="T16" i="1"/>
  <c r="AB16" i="1" s="1"/>
  <c r="U16" i="1"/>
  <c r="AC16" i="1" s="1"/>
  <c r="N473" i="7" l="1"/>
  <c r="O473" i="7" s="1"/>
  <c r="P473" i="7"/>
  <c r="M473" i="7"/>
  <c r="S473" i="7"/>
  <c r="M557" i="7"/>
  <c r="N557" i="7"/>
  <c r="O557" i="7" s="1"/>
  <c r="S557" i="7"/>
  <c r="P557" i="7"/>
  <c r="S642" i="7"/>
  <c r="M642" i="7"/>
  <c r="N642" i="7"/>
  <c r="O642" i="7" s="1"/>
  <c r="P642" i="7"/>
  <c r="N949" i="7"/>
  <c r="O949" i="7" s="1"/>
  <c r="S949" i="7"/>
  <c r="M949" i="7"/>
  <c r="P949" i="7"/>
  <c r="N515" i="7"/>
  <c r="O515" i="7" s="1"/>
  <c r="S515" i="7"/>
  <c r="M515" i="7"/>
  <c r="P515" i="7"/>
  <c r="P613" i="7"/>
  <c r="N613" i="7"/>
  <c r="O613" i="7" s="1"/>
  <c r="S613" i="7"/>
  <c r="M613" i="7"/>
  <c r="M669" i="7"/>
  <c r="S669" i="7"/>
  <c r="P669" i="7"/>
  <c r="N669" i="7"/>
  <c r="O669" i="7" s="1"/>
  <c r="N781" i="7"/>
  <c r="O781" i="7" s="1"/>
  <c r="P781" i="7"/>
  <c r="S781" i="7"/>
  <c r="M781" i="7"/>
  <c r="N879" i="7"/>
  <c r="O879" i="7" s="1"/>
  <c r="S879" i="7"/>
  <c r="M879" i="7"/>
  <c r="P879" i="7"/>
  <c r="N711" i="7"/>
  <c r="O711" i="7" s="1"/>
  <c r="S711" i="7"/>
  <c r="P711" i="7"/>
  <c r="M711" i="7"/>
  <c r="N823" i="7"/>
  <c r="O823" i="7" s="1"/>
  <c r="S823" i="7"/>
  <c r="P823" i="7"/>
  <c r="M823" i="7"/>
  <c r="U416" i="1"/>
  <c r="AC416" i="1" s="1"/>
  <c r="S416" i="1"/>
  <c r="T416" i="1"/>
  <c r="AB416" i="1" s="1"/>
  <c r="V416" i="1"/>
  <c r="Y416" i="1"/>
  <c r="AC29" i="1"/>
  <c r="S29" i="1"/>
  <c r="AB29" i="1"/>
  <c r="Y29" i="1"/>
  <c r="A950" i="7"/>
  <c r="B951" i="7"/>
  <c r="B881" i="7"/>
  <c r="A880" i="7"/>
  <c r="A824" i="7"/>
  <c r="B825" i="7"/>
  <c r="B783" i="7"/>
  <c r="A782" i="7"/>
  <c r="A712" i="7"/>
  <c r="B713" i="7"/>
  <c r="A670" i="7"/>
  <c r="B671" i="7"/>
  <c r="A643" i="7"/>
  <c r="B644" i="7"/>
  <c r="B615" i="7"/>
  <c r="A614" i="7"/>
  <c r="A558" i="7"/>
  <c r="B559" i="7"/>
  <c r="M13" i="7"/>
  <c r="A516" i="7"/>
  <c r="B517" i="7"/>
  <c r="B475" i="7"/>
  <c r="A474" i="7"/>
  <c r="P445" i="7"/>
  <c r="N445" i="7"/>
  <c r="O445" i="7" s="1"/>
  <c r="M445" i="7"/>
  <c r="S445" i="7"/>
  <c r="A446" i="7"/>
  <c r="B447" i="7"/>
  <c r="N374" i="7"/>
  <c r="O374" i="7" s="1"/>
  <c r="M374" i="7"/>
  <c r="S374" i="7"/>
  <c r="P374" i="7"/>
  <c r="B376" i="7"/>
  <c r="A375" i="7"/>
  <c r="P13" i="7"/>
  <c r="N13" i="7"/>
  <c r="O13" i="7" s="1"/>
  <c r="S13" i="7"/>
  <c r="B15" i="7"/>
  <c r="A15" i="7" s="1"/>
  <c r="A14" i="7"/>
  <c r="V22" i="1"/>
  <c r="F11" i="7"/>
  <c r="F13" i="7"/>
  <c r="A332" i="7"/>
  <c r="B333" i="7"/>
  <c r="P331" i="7"/>
  <c r="S331" i="7"/>
  <c r="N331" i="7"/>
  <c r="O331" i="7" s="1"/>
  <c r="M331" i="7"/>
  <c r="P289" i="7"/>
  <c r="S289" i="7"/>
  <c r="N289" i="7"/>
  <c r="O289" i="7" s="1"/>
  <c r="M289" i="7"/>
  <c r="A290" i="7"/>
  <c r="B291" i="7"/>
  <c r="N261" i="7"/>
  <c r="O261" i="7" s="1"/>
  <c r="S261" i="7"/>
  <c r="M261" i="7"/>
  <c r="P261" i="7"/>
  <c r="A262" i="7"/>
  <c r="B263" i="7"/>
  <c r="M191" i="7"/>
  <c r="P191" i="7"/>
  <c r="N191" i="7"/>
  <c r="O191" i="7" s="1"/>
  <c r="S191" i="7"/>
  <c r="B193" i="7"/>
  <c r="A192" i="7"/>
  <c r="P121" i="7"/>
  <c r="S121" i="7"/>
  <c r="M121" i="7"/>
  <c r="N121" i="7"/>
  <c r="O121" i="7" s="1"/>
  <c r="B123" i="7"/>
  <c r="A122" i="7"/>
  <c r="S292" i="1"/>
  <c r="Y292" i="1"/>
  <c r="U292" i="1"/>
  <c r="AC292" i="1" s="1"/>
  <c r="V292" i="1"/>
  <c r="T292" i="1"/>
  <c r="AB292" i="1" s="1"/>
  <c r="S319" i="1"/>
  <c r="V319" i="1"/>
  <c r="T319" i="1"/>
  <c r="AB319" i="1" s="1"/>
  <c r="U319" i="1"/>
  <c r="AC319" i="1" s="1"/>
  <c r="S182" i="1"/>
  <c r="V182" i="1"/>
  <c r="T182" i="1"/>
  <c r="AB182" i="1" s="1"/>
  <c r="U182" i="1"/>
  <c r="AC182" i="1" s="1"/>
  <c r="M55" i="7"/>
  <c r="N55" i="7"/>
  <c r="O55" i="7" s="1"/>
  <c r="P55" i="7"/>
  <c r="S55" i="7"/>
  <c r="U22" i="1"/>
  <c r="AC22" i="1" s="1"/>
  <c r="Y54" i="1"/>
  <c r="S54" i="1"/>
  <c r="T54" i="1"/>
  <c r="AB54" i="1" s="1"/>
  <c r="V54" i="1"/>
  <c r="R53" i="1"/>
  <c r="U54" i="1"/>
  <c r="AC54" i="1" s="1"/>
  <c r="Y30" i="1"/>
  <c r="S30" i="1"/>
  <c r="S46" i="1"/>
  <c r="Y46" i="1"/>
  <c r="S37" i="1"/>
  <c r="Y37" i="1"/>
  <c r="C16" i="7"/>
  <c r="B57" i="7"/>
  <c r="A56" i="7"/>
  <c r="D100" i="7"/>
  <c r="C71" i="7"/>
  <c r="C57" i="7"/>
  <c r="C85" i="7"/>
  <c r="S22" i="1"/>
  <c r="Y22" i="1"/>
  <c r="U14" i="1"/>
  <c r="AC14" i="1" s="1"/>
  <c r="S15" i="1"/>
  <c r="Y15" i="1"/>
  <c r="V46" i="1"/>
  <c r="R45" i="1"/>
  <c r="U46" i="1"/>
  <c r="AC46" i="1" s="1"/>
  <c r="T46" i="1"/>
  <c r="AB46" i="1" s="1"/>
  <c r="U37" i="1"/>
  <c r="AC37" i="1" s="1"/>
  <c r="T37" i="1"/>
  <c r="AB37" i="1" s="1"/>
  <c r="V37" i="1"/>
  <c r="R36" i="1"/>
  <c r="T9" i="1"/>
  <c r="AB9" i="1" s="1"/>
  <c r="U9" i="1"/>
  <c r="AC9" i="1" s="1"/>
  <c r="U7" i="1"/>
  <c r="AC7" i="1" s="1"/>
  <c r="V9" i="1"/>
  <c r="V8" i="1"/>
  <c r="G13" i="7" s="1"/>
  <c r="AB6" i="1"/>
  <c r="T7" i="1"/>
  <c r="AB7" i="1" s="1"/>
  <c r="V7" i="1"/>
  <c r="G12" i="7" s="1"/>
  <c r="T8" i="1"/>
  <c r="AB8" i="1" s="1"/>
  <c r="AC6" i="1"/>
  <c r="V17" i="1"/>
  <c r="T17" i="1"/>
  <c r="AB17" i="1" s="1"/>
  <c r="U17" i="1"/>
  <c r="AC17" i="1" s="1"/>
  <c r="V15" i="1"/>
  <c r="T15" i="1"/>
  <c r="AB15" i="1" s="1"/>
  <c r="S474" i="7" l="1"/>
  <c r="N474" i="7"/>
  <c r="O474" i="7" s="1"/>
  <c r="P474" i="7"/>
  <c r="M474" i="7"/>
  <c r="N558" i="7"/>
  <c r="O558" i="7" s="1"/>
  <c r="M558" i="7"/>
  <c r="S558" i="7"/>
  <c r="P558" i="7"/>
  <c r="N643" i="7"/>
  <c r="O643" i="7" s="1"/>
  <c r="S643" i="7"/>
  <c r="P643" i="7"/>
  <c r="M643" i="7"/>
  <c r="M712" i="7"/>
  <c r="P712" i="7"/>
  <c r="N712" i="7"/>
  <c r="O712" i="7" s="1"/>
  <c r="S712" i="7"/>
  <c r="N824" i="7"/>
  <c r="O824" i="7" s="1"/>
  <c r="S824" i="7"/>
  <c r="M824" i="7"/>
  <c r="P824" i="7"/>
  <c r="P950" i="7"/>
  <c r="N950" i="7"/>
  <c r="O950" i="7" s="1"/>
  <c r="S950" i="7"/>
  <c r="M950" i="7"/>
  <c r="N516" i="7"/>
  <c r="O516" i="7" s="1"/>
  <c r="S516" i="7"/>
  <c r="P516" i="7"/>
  <c r="M516" i="7"/>
  <c r="M614" i="7"/>
  <c r="N614" i="7"/>
  <c r="O614" i="7" s="1"/>
  <c r="S614" i="7"/>
  <c r="P614" i="7"/>
  <c r="P782" i="7"/>
  <c r="M782" i="7"/>
  <c r="S782" i="7"/>
  <c r="N782" i="7"/>
  <c r="O782" i="7" s="1"/>
  <c r="P880" i="7"/>
  <c r="M880" i="7"/>
  <c r="N880" i="7"/>
  <c r="O880" i="7" s="1"/>
  <c r="S880" i="7"/>
  <c r="N670" i="7"/>
  <c r="O670" i="7" s="1"/>
  <c r="P670" i="7"/>
  <c r="S670" i="7"/>
  <c r="M670" i="7"/>
  <c r="E11" i="7"/>
  <c r="G14" i="7"/>
  <c r="G11" i="7"/>
  <c r="E13" i="7"/>
  <c r="A951" i="7"/>
  <c r="B952" i="7"/>
  <c r="B882" i="7"/>
  <c r="A881" i="7"/>
  <c r="A825" i="7"/>
  <c r="B826" i="7"/>
  <c r="A783" i="7"/>
  <c r="B784" i="7"/>
  <c r="B714" i="7"/>
  <c r="A713" i="7"/>
  <c r="A671" i="7"/>
  <c r="B672" i="7"/>
  <c r="B645" i="7"/>
  <c r="A644" i="7"/>
  <c r="A615" i="7"/>
  <c r="B616" i="7"/>
  <c r="B560" i="7"/>
  <c r="A559" i="7"/>
  <c r="A517" i="7"/>
  <c r="B518" i="7"/>
  <c r="A475" i="7"/>
  <c r="B476" i="7"/>
  <c r="A447" i="7"/>
  <c r="B448" i="7"/>
  <c r="N446" i="7"/>
  <c r="O446" i="7" s="1"/>
  <c r="S446" i="7"/>
  <c r="P446" i="7"/>
  <c r="M446" i="7"/>
  <c r="A376" i="7"/>
  <c r="B377" i="7"/>
  <c r="P375" i="7"/>
  <c r="N375" i="7"/>
  <c r="O375" i="7" s="1"/>
  <c r="M375" i="7"/>
  <c r="S375" i="7"/>
  <c r="M14" i="7"/>
  <c r="B16" i="7"/>
  <c r="N14" i="7"/>
  <c r="O14" i="7" s="1"/>
  <c r="E12" i="7"/>
  <c r="P14" i="7"/>
  <c r="F12" i="7"/>
  <c r="S14" i="7"/>
  <c r="F14" i="7"/>
  <c r="E14" i="7"/>
  <c r="A333" i="7"/>
  <c r="B334" i="7"/>
  <c r="N332" i="7"/>
  <c r="O332" i="7" s="1"/>
  <c r="M332" i="7"/>
  <c r="P332" i="7"/>
  <c r="S332" i="7"/>
  <c r="N290" i="7"/>
  <c r="O290" i="7" s="1"/>
  <c r="M290" i="7"/>
  <c r="P290" i="7"/>
  <c r="S290" i="7"/>
  <c r="A291" i="7"/>
  <c r="B292" i="7"/>
  <c r="A263" i="7"/>
  <c r="B264" i="7"/>
  <c r="P262" i="7"/>
  <c r="S262" i="7"/>
  <c r="M262" i="7"/>
  <c r="N262" i="7"/>
  <c r="O262" i="7" s="1"/>
  <c r="S192" i="7"/>
  <c r="P192" i="7"/>
  <c r="N192" i="7"/>
  <c r="O192" i="7" s="1"/>
  <c r="M192" i="7"/>
  <c r="B194" i="7"/>
  <c r="A193" i="7"/>
  <c r="A123" i="7"/>
  <c r="B124" i="7"/>
  <c r="N122" i="7"/>
  <c r="O122" i="7" s="1"/>
  <c r="P122" i="7"/>
  <c r="M122" i="7"/>
  <c r="S122" i="7"/>
  <c r="N56" i="7"/>
  <c r="O56" i="7" s="1"/>
  <c r="S56" i="7"/>
  <c r="P56" i="7"/>
  <c r="M56" i="7"/>
  <c r="S15" i="7"/>
  <c r="N15" i="7"/>
  <c r="O15" i="7" s="1"/>
  <c r="P15" i="7"/>
  <c r="M15" i="7"/>
  <c r="Y36" i="1"/>
  <c r="S36" i="1"/>
  <c r="S45" i="1"/>
  <c r="Y45" i="1"/>
  <c r="Y53" i="1"/>
  <c r="S53" i="1"/>
  <c r="T53" i="1"/>
  <c r="AB53" i="1" s="1"/>
  <c r="V53" i="1"/>
  <c r="U53" i="1"/>
  <c r="AC53" i="1" s="1"/>
  <c r="R52" i="1"/>
  <c r="C17" i="7"/>
  <c r="B58" i="7"/>
  <c r="A57" i="7"/>
  <c r="C58" i="7"/>
  <c r="C86" i="7"/>
  <c r="C72" i="7"/>
  <c r="S21" i="1"/>
  <c r="Y21" i="1"/>
  <c r="V21" i="1"/>
  <c r="T21" i="1"/>
  <c r="AB21" i="1" s="1"/>
  <c r="U21" i="1"/>
  <c r="AC21" i="1" s="1"/>
  <c r="Y14" i="1"/>
  <c r="S14" i="1"/>
  <c r="V14" i="1"/>
  <c r="T14" i="1"/>
  <c r="AB14" i="1" s="1"/>
  <c r="U45" i="1"/>
  <c r="AC45" i="1" s="1"/>
  <c r="R44" i="1"/>
  <c r="V45" i="1"/>
  <c r="T45" i="1"/>
  <c r="AB45" i="1" s="1"/>
  <c r="R35" i="1"/>
  <c r="T36" i="1"/>
  <c r="AB36" i="1" s="1"/>
  <c r="U36" i="1"/>
  <c r="AC36" i="1" s="1"/>
  <c r="V36" i="1"/>
  <c r="M475" i="7" l="1"/>
  <c r="S475" i="7"/>
  <c r="N475" i="7"/>
  <c r="O475" i="7" s="1"/>
  <c r="P475" i="7"/>
  <c r="P825" i="7"/>
  <c r="N825" i="7"/>
  <c r="O825" i="7" s="1"/>
  <c r="S825" i="7"/>
  <c r="M825" i="7"/>
  <c r="M951" i="7"/>
  <c r="P951" i="7"/>
  <c r="N951" i="7"/>
  <c r="O951" i="7" s="1"/>
  <c r="S951" i="7"/>
  <c r="N517" i="7"/>
  <c r="O517" i="7" s="1"/>
  <c r="P517" i="7"/>
  <c r="M517" i="7"/>
  <c r="S517" i="7"/>
  <c r="N615" i="7"/>
  <c r="O615" i="7" s="1"/>
  <c r="S615" i="7"/>
  <c r="M615" i="7"/>
  <c r="P615" i="7"/>
  <c r="P671" i="7"/>
  <c r="M671" i="7"/>
  <c r="N671" i="7"/>
  <c r="O671" i="7" s="1"/>
  <c r="S671" i="7"/>
  <c r="M783" i="7"/>
  <c r="P783" i="7"/>
  <c r="S783" i="7"/>
  <c r="N783" i="7"/>
  <c r="O783" i="7" s="1"/>
  <c r="M881" i="7"/>
  <c r="N881" i="7"/>
  <c r="O881" i="7" s="1"/>
  <c r="S881" i="7"/>
  <c r="P881" i="7"/>
  <c r="P559" i="7"/>
  <c r="N559" i="7"/>
  <c r="O559" i="7" s="1"/>
  <c r="M559" i="7"/>
  <c r="S559" i="7"/>
  <c r="N644" i="7"/>
  <c r="O644" i="7" s="1"/>
  <c r="S644" i="7"/>
  <c r="M644" i="7"/>
  <c r="P644" i="7"/>
  <c r="N713" i="7"/>
  <c r="O713" i="7" s="1"/>
  <c r="S713" i="7"/>
  <c r="M713" i="7"/>
  <c r="P713" i="7"/>
  <c r="A952" i="7"/>
  <c r="B953" i="7"/>
  <c r="A882" i="7"/>
  <c r="B883" i="7"/>
  <c r="A826" i="7"/>
  <c r="B827" i="7"/>
  <c r="A784" i="7"/>
  <c r="B785" i="7"/>
  <c r="A714" i="7"/>
  <c r="B715" i="7"/>
  <c r="B673" i="7"/>
  <c r="A672" i="7"/>
  <c r="A645" i="7"/>
  <c r="B646" i="7"/>
  <c r="B617" i="7"/>
  <c r="A616" i="7"/>
  <c r="A560" i="7"/>
  <c r="B561" i="7"/>
  <c r="A518" i="7"/>
  <c r="B519" i="7"/>
  <c r="A476" i="7"/>
  <c r="B477" i="7"/>
  <c r="A448" i="7"/>
  <c r="B449" i="7"/>
  <c r="N447" i="7"/>
  <c r="O447" i="7" s="1"/>
  <c r="M447" i="7"/>
  <c r="P447" i="7"/>
  <c r="S447" i="7"/>
  <c r="A377" i="7"/>
  <c r="B378" i="7"/>
  <c r="N376" i="7"/>
  <c r="O376" i="7" s="1"/>
  <c r="P376" i="7"/>
  <c r="M376" i="7"/>
  <c r="S376" i="7"/>
  <c r="B17" i="7"/>
  <c r="A16" i="7"/>
  <c r="P333" i="7"/>
  <c r="S333" i="7"/>
  <c r="N333" i="7"/>
  <c r="O333" i="7" s="1"/>
  <c r="M333" i="7"/>
  <c r="A334" i="7"/>
  <c r="B335" i="7"/>
  <c r="A292" i="7"/>
  <c r="B293" i="7"/>
  <c r="P291" i="7"/>
  <c r="S291" i="7"/>
  <c r="N291" i="7"/>
  <c r="O291" i="7" s="1"/>
  <c r="M291" i="7"/>
  <c r="A264" i="7"/>
  <c r="B265" i="7"/>
  <c r="N263" i="7"/>
  <c r="O263" i="7" s="1"/>
  <c r="M263" i="7"/>
  <c r="P263" i="7"/>
  <c r="S263" i="7"/>
  <c r="M193" i="7"/>
  <c r="P193" i="7"/>
  <c r="S193" i="7"/>
  <c r="N193" i="7"/>
  <c r="O193" i="7" s="1"/>
  <c r="B195" i="7"/>
  <c r="A194" i="7"/>
  <c r="A124" i="7"/>
  <c r="B125" i="7"/>
  <c r="P123" i="7"/>
  <c r="S123" i="7"/>
  <c r="N123" i="7"/>
  <c r="O123" i="7" s="1"/>
  <c r="M123" i="7"/>
  <c r="P57" i="7"/>
  <c r="M57" i="7"/>
  <c r="N57" i="7"/>
  <c r="O57" i="7" s="1"/>
  <c r="S57" i="7"/>
  <c r="Y44" i="1"/>
  <c r="S44" i="1"/>
  <c r="S35" i="1"/>
  <c r="Y35" i="1"/>
  <c r="Y52" i="1"/>
  <c r="S52" i="1"/>
  <c r="U52" i="1"/>
  <c r="AC52" i="1" s="1"/>
  <c r="T52" i="1"/>
  <c r="AB52" i="1" s="1"/>
  <c r="R51" i="1"/>
  <c r="V52" i="1"/>
  <c r="B59" i="7"/>
  <c r="A58" i="7"/>
  <c r="C87" i="7"/>
  <c r="C73" i="7"/>
  <c r="C59" i="7"/>
  <c r="R12" i="7"/>
  <c r="Q13" i="7"/>
  <c r="R14" i="7"/>
  <c r="R13" i="7"/>
  <c r="Q12" i="7"/>
  <c r="Q14" i="7"/>
  <c r="Y13" i="1"/>
  <c r="S13" i="1"/>
  <c r="V13" i="1"/>
  <c r="U13" i="1"/>
  <c r="AC13" i="1" s="1"/>
  <c r="T13" i="1"/>
  <c r="AB13" i="1" s="1"/>
  <c r="S20" i="1"/>
  <c r="Y20" i="1"/>
  <c r="T20" i="1"/>
  <c r="AB20" i="1" s="1"/>
  <c r="V20" i="1"/>
  <c r="U20" i="1"/>
  <c r="AC20" i="1" s="1"/>
  <c r="T44" i="1"/>
  <c r="AB44" i="1" s="1"/>
  <c r="U44" i="1"/>
  <c r="AC44" i="1" s="1"/>
  <c r="R43" i="1"/>
  <c r="V44" i="1"/>
  <c r="R34" i="1"/>
  <c r="V35" i="1"/>
  <c r="T35" i="1"/>
  <c r="AB35" i="1" s="1"/>
  <c r="U35" i="1"/>
  <c r="AC35" i="1" s="1"/>
  <c r="P784" i="7" l="1"/>
  <c r="N784" i="7"/>
  <c r="O784" i="7" s="1"/>
  <c r="M784" i="7"/>
  <c r="S784" i="7"/>
  <c r="M560" i="7"/>
  <c r="P560" i="7"/>
  <c r="N560" i="7"/>
  <c r="O560" i="7" s="1"/>
  <c r="S560" i="7"/>
  <c r="P645" i="7"/>
  <c r="N645" i="7"/>
  <c r="O645" i="7" s="1"/>
  <c r="S645" i="7"/>
  <c r="M645" i="7"/>
  <c r="P714" i="7"/>
  <c r="N714" i="7"/>
  <c r="O714" i="7" s="1"/>
  <c r="S714" i="7"/>
  <c r="M714" i="7"/>
  <c r="M826" i="7"/>
  <c r="P826" i="7"/>
  <c r="N826" i="7"/>
  <c r="O826" i="7" s="1"/>
  <c r="S826" i="7"/>
  <c r="S952" i="7"/>
  <c r="M952" i="7"/>
  <c r="N952" i="7"/>
  <c r="O952" i="7" s="1"/>
  <c r="P952" i="7"/>
  <c r="P616" i="7"/>
  <c r="M616" i="7"/>
  <c r="S616" i="7"/>
  <c r="N616" i="7"/>
  <c r="O616" i="7" s="1"/>
  <c r="M672" i="7"/>
  <c r="N672" i="7"/>
  <c r="O672" i="7" s="1"/>
  <c r="P672" i="7"/>
  <c r="S672" i="7"/>
  <c r="N476" i="7"/>
  <c r="O476" i="7" s="1"/>
  <c r="M476" i="7"/>
  <c r="S476" i="7"/>
  <c r="P476" i="7"/>
  <c r="S518" i="7"/>
  <c r="M518" i="7"/>
  <c r="N518" i="7"/>
  <c r="O518" i="7" s="1"/>
  <c r="P518" i="7"/>
  <c r="N882" i="7"/>
  <c r="O882" i="7" s="1"/>
  <c r="S882" i="7"/>
  <c r="P882" i="7"/>
  <c r="M882" i="7"/>
  <c r="A953" i="7"/>
  <c r="B954" i="7"/>
  <c r="A883" i="7"/>
  <c r="B884" i="7"/>
  <c r="B828" i="7"/>
  <c r="A827" i="7"/>
  <c r="A785" i="7"/>
  <c r="B786" i="7"/>
  <c r="A715" i="7"/>
  <c r="B716" i="7"/>
  <c r="A673" i="7"/>
  <c r="B674" i="7"/>
  <c r="B647" i="7"/>
  <c r="A646" i="7"/>
  <c r="A617" i="7"/>
  <c r="B618" i="7"/>
  <c r="A561" i="7"/>
  <c r="B562" i="7"/>
  <c r="A519" i="7"/>
  <c r="B520" i="7"/>
  <c r="A477" i="7"/>
  <c r="B478" i="7"/>
  <c r="B450" i="7"/>
  <c r="A449" i="7"/>
  <c r="P448" i="7"/>
  <c r="N448" i="7"/>
  <c r="O448" i="7" s="1"/>
  <c r="M448" i="7"/>
  <c r="S448" i="7"/>
  <c r="A378" i="7"/>
  <c r="B379" i="7"/>
  <c r="P377" i="7"/>
  <c r="S377" i="7"/>
  <c r="N377" i="7"/>
  <c r="O377" i="7" s="1"/>
  <c r="M377" i="7"/>
  <c r="M16" i="7"/>
  <c r="S16" i="7"/>
  <c r="P16" i="7"/>
  <c r="N16" i="7"/>
  <c r="O16" i="7" s="1"/>
  <c r="B20" i="7"/>
  <c r="B18" i="7"/>
  <c r="B19" i="7" s="1"/>
  <c r="N334" i="7"/>
  <c r="O334" i="7" s="1"/>
  <c r="M334" i="7"/>
  <c r="S334" i="7"/>
  <c r="P334" i="7"/>
  <c r="A335" i="7"/>
  <c r="B336" i="7"/>
  <c r="A293" i="7"/>
  <c r="B294" i="7"/>
  <c r="N292" i="7"/>
  <c r="O292" i="7" s="1"/>
  <c r="M292" i="7"/>
  <c r="S292" i="7"/>
  <c r="P292" i="7"/>
  <c r="P264" i="7"/>
  <c r="M264" i="7"/>
  <c r="S264" i="7"/>
  <c r="N264" i="7"/>
  <c r="O264" i="7" s="1"/>
  <c r="A265" i="7"/>
  <c r="B266" i="7"/>
  <c r="S194" i="7"/>
  <c r="N194" i="7"/>
  <c r="O194" i="7" s="1"/>
  <c r="M194" i="7"/>
  <c r="P194" i="7"/>
  <c r="B196" i="7"/>
  <c r="A195" i="7"/>
  <c r="A125" i="7"/>
  <c r="B126" i="7"/>
  <c r="N124" i="7"/>
  <c r="O124" i="7" s="1"/>
  <c r="M124" i="7"/>
  <c r="S124" i="7"/>
  <c r="P124" i="7"/>
  <c r="M58" i="7"/>
  <c r="N58" i="7"/>
  <c r="O58" i="7" s="1"/>
  <c r="P58" i="7"/>
  <c r="S58" i="7"/>
  <c r="S51" i="1"/>
  <c r="Y51" i="1"/>
  <c r="V51" i="1"/>
  <c r="U51" i="1"/>
  <c r="AC51" i="1" s="1"/>
  <c r="R50" i="1"/>
  <c r="T51" i="1"/>
  <c r="AB51" i="1" s="1"/>
  <c r="S43" i="1"/>
  <c r="Y43" i="1"/>
  <c r="S34" i="1"/>
  <c r="Y34" i="1"/>
  <c r="B60" i="7"/>
  <c r="B61" i="7" s="1"/>
  <c r="B62" i="7" s="1"/>
  <c r="B63" i="7" s="1"/>
  <c r="B64" i="7" s="1"/>
  <c r="B65" i="7" s="1"/>
  <c r="S19" i="1"/>
  <c r="Y19" i="1"/>
  <c r="T19" i="1"/>
  <c r="AB19" i="1" s="1"/>
  <c r="U19" i="1"/>
  <c r="AC19" i="1" s="1"/>
  <c r="V19" i="1"/>
  <c r="S12" i="1"/>
  <c r="V12" i="1"/>
  <c r="T12" i="1"/>
  <c r="AB12" i="1" s="1"/>
  <c r="Y12" i="1"/>
  <c r="U12" i="1"/>
  <c r="AC12" i="1" s="1"/>
  <c r="T43" i="1"/>
  <c r="AB43" i="1" s="1"/>
  <c r="V43" i="1"/>
  <c r="U43" i="1"/>
  <c r="AC43" i="1" s="1"/>
  <c r="R42" i="1"/>
  <c r="V34" i="1"/>
  <c r="U34" i="1"/>
  <c r="AC34" i="1" s="1"/>
  <c r="T34" i="1"/>
  <c r="AB34" i="1" s="1"/>
  <c r="N953" i="7" l="1"/>
  <c r="O953" i="7" s="1"/>
  <c r="S953" i="7"/>
  <c r="P953" i="7"/>
  <c r="M953" i="7"/>
  <c r="S477" i="7"/>
  <c r="P477" i="7"/>
  <c r="N477" i="7"/>
  <c r="O477" i="7" s="1"/>
  <c r="M477" i="7"/>
  <c r="N561" i="7"/>
  <c r="O561" i="7" s="1"/>
  <c r="M561" i="7"/>
  <c r="S561" i="7"/>
  <c r="P561" i="7"/>
  <c r="N519" i="7"/>
  <c r="O519" i="7" s="1"/>
  <c r="S519" i="7"/>
  <c r="P519" i="7"/>
  <c r="M519" i="7"/>
  <c r="M617" i="7"/>
  <c r="P617" i="7"/>
  <c r="N617" i="7"/>
  <c r="O617" i="7" s="1"/>
  <c r="S617" i="7"/>
  <c r="N673" i="7"/>
  <c r="O673" i="7" s="1"/>
  <c r="M673" i="7"/>
  <c r="S673" i="7"/>
  <c r="P673" i="7"/>
  <c r="M785" i="7"/>
  <c r="N785" i="7"/>
  <c r="O785" i="7" s="1"/>
  <c r="S785" i="7"/>
  <c r="P785" i="7"/>
  <c r="P883" i="7"/>
  <c r="N883" i="7"/>
  <c r="O883" i="7" s="1"/>
  <c r="S883" i="7"/>
  <c r="M883" i="7"/>
  <c r="M715" i="7"/>
  <c r="N715" i="7"/>
  <c r="O715" i="7" s="1"/>
  <c r="S715" i="7"/>
  <c r="P715" i="7"/>
  <c r="M646" i="7"/>
  <c r="S646" i="7"/>
  <c r="P646" i="7"/>
  <c r="N646" i="7"/>
  <c r="O646" i="7" s="1"/>
  <c r="P827" i="7"/>
  <c r="M827" i="7"/>
  <c r="N827" i="7"/>
  <c r="O827" i="7" s="1"/>
  <c r="S827" i="7"/>
  <c r="A954" i="7"/>
  <c r="B955" i="7"/>
  <c r="B956" i="7" s="1"/>
  <c r="B957" i="7" s="1"/>
  <c r="B958" i="7" s="1"/>
  <c r="B959" i="7" s="1"/>
  <c r="B960" i="7" s="1"/>
  <c r="B961" i="7" s="1"/>
  <c r="A884" i="7"/>
  <c r="B885" i="7"/>
  <c r="B886" i="7" s="1"/>
  <c r="B887" i="7" s="1"/>
  <c r="B888" i="7" s="1"/>
  <c r="B889" i="7" s="1"/>
  <c r="B890" i="7" s="1"/>
  <c r="B891" i="7" s="1"/>
  <c r="A828" i="7"/>
  <c r="B829" i="7"/>
  <c r="B830" i="7" s="1"/>
  <c r="B831" i="7" s="1"/>
  <c r="B832" i="7" s="1"/>
  <c r="B833" i="7" s="1"/>
  <c r="B834" i="7" s="1"/>
  <c r="B835" i="7" s="1"/>
  <c r="B787" i="7"/>
  <c r="B788" i="7" s="1"/>
  <c r="B789" i="7" s="1"/>
  <c r="B790" i="7" s="1"/>
  <c r="B791" i="7" s="1"/>
  <c r="B792" i="7" s="1"/>
  <c r="B793" i="7" s="1"/>
  <c r="A786" i="7"/>
  <c r="A716" i="7"/>
  <c r="B717" i="7"/>
  <c r="B718" i="7" s="1"/>
  <c r="B719" i="7" s="1"/>
  <c r="B720" i="7" s="1"/>
  <c r="B721" i="7" s="1"/>
  <c r="B722" i="7" s="1"/>
  <c r="B723" i="7" s="1"/>
  <c r="B675" i="7"/>
  <c r="B676" i="7" s="1"/>
  <c r="B677" i="7" s="1"/>
  <c r="B678" i="7" s="1"/>
  <c r="B679" i="7" s="1"/>
  <c r="B680" i="7" s="1"/>
  <c r="B681" i="7" s="1"/>
  <c r="A674" i="7"/>
  <c r="B619" i="7"/>
  <c r="A618" i="7"/>
  <c r="A562" i="7"/>
  <c r="B563" i="7"/>
  <c r="B564" i="7" s="1"/>
  <c r="B565" i="7" s="1"/>
  <c r="B566" i="7" s="1"/>
  <c r="B567" i="7" s="1"/>
  <c r="B568" i="7" s="1"/>
  <c r="B569" i="7" s="1"/>
  <c r="B521" i="7"/>
  <c r="B522" i="7" s="1"/>
  <c r="B523" i="7" s="1"/>
  <c r="B524" i="7" s="1"/>
  <c r="B525" i="7" s="1"/>
  <c r="B526" i="7" s="1"/>
  <c r="B527" i="7" s="1"/>
  <c r="A520" i="7"/>
  <c r="B479" i="7"/>
  <c r="B480" i="7" s="1"/>
  <c r="B481" i="7" s="1"/>
  <c r="B482" i="7" s="1"/>
  <c r="B483" i="7" s="1"/>
  <c r="B484" i="7" s="1"/>
  <c r="B485" i="7" s="1"/>
  <c r="A478" i="7"/>
  <c r="P449" i="7"/>
  <c r="N449" i="7"/>
  <c r="O449" i="7" s="1"/>
  <c r="M449" i="7"/>
  <c r="S449" i="7"/>
  <c r="B451" i="7"/>
  <c r="A450" i="7"/>
  <c r="A379" i="7"/>
  <c r="B380" i="7"/>
  <c r="N378" i="7"/>
  <c r="O378" i="7" s="1"/>
  <c r="S378" i="7"/>
  <c r="M378" i="7"/>
  <c r="P378" i="7"/>
  <c r="B21" i="7"/>
  <c r="B22" i="7" s="1"/>
  <c r="B23" i="7" s="1"/>
  <c r="A336" i="7"/>
  <c r="B337" i="7"/>
  <c r="P335" i="7"/>
  <c r="S335" i="7"/>
  <c r="N335" i="7"/>
  <c r="O335" i="7" s="1"/>
  <c r="M335" i="7"/>
  <c r="P293" i="7"/>
  <c r="S293" i="7"/>
  <c r="N293" i="7"/>
  <c r="O293" i="7" s="1"/>
  <c r="M293" i="7"/>
  <c r="A294" i="7"/>
  <c r="B295" i="7"/>
  <c r="N265" i="7"/>
  <c r="O265" i="7" s="1"/>
  <c r="M265" i="7"/>
  <c r="S265" i="7"/>
  <c r="P265" i="7"/>
  <c r="B267" i="7"/>
  <c r="A266" i="7"/>
  <c r="M195" i="7"/>
  <c r="P195" i="7"/>
  <c r="S195" i="7"/>
  <c r="N195" i="7"/>
  <c r="O195" i="7" s="1"/>
  <c r="A196" i="7"/>
  <c r="B197" i="7"/>
  <c r="A126" i="7"/>
  <c r="B127" i="7"/>
  <c r="P125" i="7"/>
  <c r="S125" i="7"/>
  <c r="N125" i="7"/>
  <c r="O125" i="7" s="1"/>
  <c r="M125" i="7"/>
  <c r="U18" i="1"/>
  <c r="AC18" i="1" s="1"/>
  <c r="V18" i="1"/>
  <c r="T18" i="1"/>
  <c r="AB18" i="1" s="1"/>
  <c r="Y42" i="1"/>
  <c r="S42" i="1"/>
  <c r="Y50" i="1"/>
  <c r="S50" i="1"/>
  <c r="V50" i="1"/>
  <c r="T50" i="1"/>
  <c r="AB50" i="1" s="1"/>
  <c r="U50" i="1"/>
  <c r="AC50" i="1" s="1"/>
  <c r="B66" i="7"/>
  <c r="A65" i="7"/>
  <c r="S11" i="1"/>
  <c r="V11" i="1"/>
  <c r="Y11" i="1"/>
  <c r="U11" i="1"/>
  <c r="AC11" i="1" s="1"/>
  <c r="T11" i="1"/>
  <c r="AB11" i="1" s="1"/>
  <c r="Y18" i="1"/>
  <c r="S18" i="1"/>
  <c r="V42" i="1"/>
  <c r="U42" i="1"/>
  <c r="AC42" i="1" s="1"/>
  <c r="T42" i="1"/>
  <c r="AB42" i="1" s="1"/>
  <c r="AB33" i="1"/>
  <c r="AC33" i="1"/>
  <c r="N520" i="7" l="1"/>
  <c r="O520" i="7" s="1"/>
  <c r="P520" i="7"/>
  <c r="M520" i="7"/>
  <c r="S520" i="7"/>
  <c r="N618" i="7"/>
  <c r="O618" i="7" s="1"/>
  <c r="M618" i="7"/>
  <c r="S618" i="7"/>
  <c r="P618" i="7"/>
  <c r="P716" i="7"/>
  <c r="N716" i="7"/>
  <c r="O716" i="7" s="1"/>
  <c r="S716" i="7"/>
  <c r="M716" i="7"/>
  <c r="M828" i="7"/>
  <c r="P828" i="7"/>
  <c r="S828" i="7"/>
  <c r="N828" i="7"/>
  <c r="O828" i="7" s="1"/>
  <c r="N954" i="7"/>
  <c r="O954" i="7" s="1"/>
  <c r="P954" i="7"/>
  <c r="M954" i="7"/>
  <c r="S954" i="7"/>
  <c r="P478" i="7"/>
  <c r="N478" i="7"/>
  <c r="O478" i="7" s="1"/>
  <c r="S478" i="7"/>
  <c r="M478" i="7"/>
  <c r="S674" i="7"/>
  <c r="M674" i="7"/>
  <c r="P674" i="7"/>
  <c r="N674" i="7"/>
  <c r="O674" i="7" s="1"/>
  <c r="N786" i="7"/>
  <c r="O786" i="7" s="1"/>
  <c r="S786" i="7"/>
  <c r="P786" i="7"/>
  <c r="M786" i="7"/>
  <c r="S562" i="7"/>
  <c r="M562" i="7"/>
  <c r="P562" i="7"/>
  <c r="N562" i="7"/>
  <c r="O562" i="7" s="1"/>
  <c r="M884" i="7"/>
  <c r="P884" i="7"/>
  <c r="S884" i="7"/>
  <c r="N884" i="7"/>
  <c r="O884" i="7" s="1"/>
  <c r="A961" i="7"/>
  <c r="B962" i="7"/>
  <c r="A891" i="7"/>
  <c r="B892" i="7"/>
  <c r="B836" i="7"/>
  <c r="A835" i="7"/>
  <c r="B794" i="7"/>
  <c r="A793" i="7"/>
  <c r="B724" i="7"/>
  <c r="A723" i="7"/>
  <c r="B682" i="7"/>
  <c r="A681" i="7"/>
  <c r="B570" i="7"/>
  <c r="A569" i="7"/>
  <c r="B528" i="7"/>
  <c r="A527" i="7"/>
  <c r="B486" i="7"/>
  <c r="A485" i="7"/>
  <c r="S450" i="7"/>
  <c r="N450" i="7"/>
  <c r="O450" i="7" s="1"/>
  <c r="P450" i="7"/>
  <c r="M450" i="7"/>
  <c r="A380" i="7"/>
  <c r="B381" i="7"/>
  <c r="B382" i="7" s="1"/>
  <c r="B383" i="7" s="1"/>
  <c r="B384" i="7" s="1"/>
  <c r="B385" i="7" s="1"/>
  <c r="B386" i="7" s="1"/>
  <c r="B387" i="7" s="1"/>
  <c r="P379" i="7"/>
  <c r="M379" i="7"/>
  <c r="N379" i="7"/>
  <c r="O379" i="7" s="1"/>
  <c r="S379" i="7"/>
  <c r="B24" i="7"/>
  <c r="B25" i="7" s="1"/>
  <c r="A23" i="7"/>
  <c r="A66" i="7"/>
  <c r="A337" i="7"/>
  <c r="B338" i="7"/>
  <c r="N336" i="7"/>
  <c r="O336" i="7" s="1"/>
  <c r="M336" i="7"/>
  <c r="P336" i="7"/>
  <c r="S336" i="7"/>
  <c r="N294" i="7"/>
  <c r="O294" i="7" s="1"/>
  <c r="M294" i="7"/>
  <c r="P294" i="7"/>
  <c r="S294" i="7"/>
  <c r="B296" i="7"/>
  <c r="A295" i="7"/>
  <c r="P266" i="7"/>
  <c r="S266" i="7"/>
  <c r="M266" i="7"/>
  <c r="N266" i="7"/>
  <c r="O266" i="7" s="1"/>
  <c r="A267" i="7"/>
  <c r="B268" i="7"/>
  <c r="B198" i="7"/>
  <c r="A197" i="7"/>
  <c r="S196" i="7"/>
  <c r="M196" i="7"/>
  <c r="N196" i="7"/>
  <c r="O196" i="7" s="1"/>
  <c r="P196" i="7"/>
  <c r="A127" i="7"/>
  <c r="B128" i="7"/>
  <c r="N126" i="7"/>
  <c r="O126" i="7" s="1"/>
  <c r="M126" i="7"/>
  <c r="P126" i="7"/>
  <c r="S126" i="7"/>
  <c r="N65" i="7"/>
  <c r="O65" i="7" s="1"/>
  <c r="S65" i="7"/>
  <c r="M65" i="7"/>
  <c r="P65" i="7"/>
  <c r="B67" i="7"/>
  <c r="B68" i="7" s="1"/>
  <c r="S10" i="1"/>
  <c r="V10" i="1"/>
  <c r="T10" i="1"/>
  <c r="AB10" i="1" s="1"/>
  <c r="Y10" i="1"/>
  <c r="U10" i="1"/>
  <c r="AC10" i="1" s="1"/>
  <c r="AC32" i="1"/>
  <c r="AB32" i="1"/>
  <c r="M485" i="7" l="1"/>
  <c r="N485" i="7"/>
  <c r="O485" i="7" s="1"/>
  <c r="S485" i="7"/>
  <c r="P485" i="7"/>
  <c r="M569" i="7"/>
  <c r="N569" i="7"/>
  <c r="O569" i="7" s="1"/>
  <c r="S569" i="7"/>
  <c r="P569" i="7"/>
  <c r="P723" i="7"/>
  <c r="N723" i="7"/>
  <c r="O723" i="7" s="1"/>
  <c r="S723" i="7"/>
  <c r="M723" i="7"/>
  <c r="P835" i="7"/>
  <c r="N835" i="7"/>
  <c r="O835" i="7" s="1"/>
  <c r="S835" i="7"/>
  <c r="M835" i="7"/>
  <c r="N961" i="7"/>
  <c r="O961" i="7" s="1"/>
  <c r="S961" i="7"/>
  <c r="P961" i="7"/>
  <c r="M961" i="7"/>
  <c r="P527" i="7"/>
  <c r="M527" i="7"/>
  <c r="N527" i="7"/>
  <c r="O527" i="7" s="1"/>
  <c r="S527" i="7"/>
  <c r="S681" i="7"/>
  <c r="N681" i="7"/>
  <c r="O681" i="7" s="1"/>
  <c r="P681" i="7"/>
  <c r="M681" i="7"/>
  <c r="S793" i="7"/>
  <c r="P793" i="7"/>
  <c r="M793" i="7"/>
  <c r="N793" i="7"/>
  <c r="O793" i="7" s="1"/>
  <c r="P891" i="7"/>
  <c r="N891" i="7"/>
  <c r="O891" i="7" s="1"/>
  <c r="S891" i="7"/>
  <c r="M891" i="7"/>
  <c r="E891" i="7"/>
  <c r="F485" i="7"/>
  <c r="G66" i="7"/>
  <c r="E485" i="7"/>
  <c r="G569" i="7"/>
  <c r="E681" i="7"/>
  <c r="G723" i="7"/>
  <c r="E793" i="7"/>
  <c r="G793" i="7"/>
  <c r="E835" i="7"/>
  <c r="G949" i="7"/>
  <c r="G669" i="7"/>
  <c r="G515" i="7"/>
  <c r="G359" i="7"/>
  <c r="E781" i="7"/>
  <c r="E445" i="7"/>
  <c r="E457" i="7"/>
  <c r="F823" i="7"/>
  <c r="E515" i="7"/>
  <c r="E365" i="7"/>
  <c r="F711" i="7"/>
  <c r="E863" i="7"/>
  <c r="E625" i="7"/>
  <c r="F765" i="7"/>
  <c r="E653" i="7"/>
  <c r="F695" i="7"/>
  <c r="E808" i="7"/>
  <c r="E500" i="7"/>
  <c r="F696" i="7"/>
  <c r="E934" i="7"/>
  <c r="E542" i="7"/>
  <c r="E809" i="7"/>
  <c r="E543" i="7"/>
  <c r="E655" i="7"/>
  <c r="E600" i="7"/>
  <c r="E361" i="7"/>
  <c r="E629" i="7"/>
  <c r="E937" i="7"/>
  <c r="E503" i="7"/>
  <c r="E601" i="7"/>
  <c r="E630" i="7"/>
  <c r="E363" i="7"/>
  <c r="F602" i="7"/>
  <c r="F700" i="7"/>
  <c r="F462" i="7"/>
  <c r="E602" i="7"/>
  <c r="F808" i="7"/>
  <c r="F698" i="7"/>
  <c r="F630" i="7"/>
  <c r="F430" i="7"/>
  <c r="G435" i="7"/>
  <c r="F934" i="7"/>
  <c r="F544" i="7"/>
  <c r="F363" i="7"/>
  <c r="F632" i="7"/>
  <c r="F500" i="7"/>
  <c r="F364" i="7"/>
  <c r="F542" i="7"/>
  <c r="F515" i="7"/>
  <c r="E879" i="7"/>
  <c r="E366" i="7"/>
  <c r="F457" i="7"/>
  <c r="G879" i="7"/>
  <c r="E557" i="7"/>
  <c r="G613" i="7"/>
  <c r="E374" i="7"/>
  <c r="F557" i="7"/>
  <c r="E359" i="7"/>
  <c r="F781" i="7"/>
  <c r="G807" i="7"/>
  <c r="E626" i="7"/>
  <c r="G597" i="7"/>
  <c r="E541" i="7"/>
  <c r="E597" i="7"/>
  <c r="E766" i="7"/>
  <c r="E430" i="7"/>
  <c r="G598" i="7"/>
  <c r="E696" i="7"/>
  <c r="E598" i="7"/>
  <c r="E697" i="7"/>
  <c r="E767" i="7"/>
  <c r="E459" i="7"/>
  <c r="E544" i="7"/>
  <c r="E936" i="7"/>
  <c r="E460" i="7"/>
  <c r="E699" i="7"/>
  <c r="E769" i="7"/>
  <c r="E461" i="7"/>
  <c r="E938" i="7"/>
  <c r="E631" i="7"/>
  <c r="E546" i="7"/>
  <c r="F631" i="7"/>
  <c r="E868" i="7"/>
  <c r="E434" i="7"/>
  <c r="F627" i="7"/>
  <c r="F656" i="7"/>
  <c r="G701" i="7"/>
  <c r="F501" i="7"/>
  <c r="E435" i="7"/>
  <c r="F864" i="7"/>
  <c r="F936" i="7"/>
  <c r="F813" i="7"/>
  <c r="F603" i="7"/>
  <c r="F459" i="7"/>
  <c r="F812" i="7"/>
  <c r="F935" i="7"/>
  <c r="F810" i="7"/>
  <c r="E939" i="7"/>
  <c r="F701" i="7"/>
  <c r="F429" i="7"/>
  <c r="F505" i="7"/>
  <c r="F434" i="7"/>
  <c r="F697" i="7"/>
  <c r="F600" i="7"/>
  <c r="F869" i="7"/>
  <c r="F458" i="7"/>
  <c r="E505" i="7"/>
  <c r="G864" i="7"/>
  <c r="G544" i="7"/>
  <c r="G601" i="7"/>
  <c r="G814" i="7"/>
  <c r="G604" i="7"/>
  <c r="G432" i="7"/>
  <c r="G547" i="7"/>
  <c r="G599" i="7"/>
  <c r="G867" i="7"/>
  <c r="G813" i="7"/>
  <c r="F702" i="7"/>
  <c r="G501" i="7"/>
  <c r="G506" i="7"/>
  <c r="G866" i="7"/>
  <c r="G546" i="7"/>
  <c r="E660" i="7"/>
  <c r="G360" i="7"/>
  <c r="G625" i="7"/>
  <c r="G809" i="7"/>
  <c r="G811" i="7"/>
  <c r="G939" i="7"/>
  <c r="G702" i="7"/>
  <c r="E548" i="7"/>
  <c r="G433" i="7"/>
  <c r="G697" i="7"/>
  <c r="F772" i="7"/>
  <c r="F359" i="7"/>
  <c r="E473" i="7"/>
  <c r="F436" i="7"/>
  <c r="E711" i="7"/>
  <c r="G374" i="7"/>
  <c r="G365" i="7"/>
  <c r="G711" i="7"/>
  <c r="G473" i="7"/>
  <c r="G436" i="7"/>
  <c r="E613" i="7"/>
  <c r="F879" i="7"/>
  <c r="E695" i="7"/>
  <c r="F807" i="7"/>
  <c r="G695" i="7"/>
  <c r="E765" i="7"/>
  <c r="E429" i="7"/>
  <c r="E627" i="7"/>
  <c r="F766" i="7"/>
  <c r="G766" i="7"/>
  <c r="F598" i="7"/>
  <c r="E501" i="7"/>
  <c r="E599" i="7"/>
  <c r="E865" i="7"/>
  <c r="E866" i="7"/>
  <c r="E432" i="7"/>
  <c r="E698" i="7"/>
  <c r="E810" i="7"/>
  <c r="E545" i="7"/>
  <c r="E811" i="7"/>
  <c r="E867" i="7"/>
  <c r="E462" i="7"/>
  <c r="G700" i="7"/>
  <c r="E770" i="7"/>
  <c r="E504" i="7"/>
  <c r="E658" i="7"/>
  <c r="F863" i="7"/>
  <c r="F655" i="7"/>
  <c r="F769" i="7"/>
  <c r="G603" i="7"/>
  <c r="F461" i="7"/>
  <c r="F625" i="7"/>
  <c r="F543" i="7"/>
  <c r="F601" i="7"/>
  <c r="E632" i="7"/>
  <c r="F499" i="7"/>
  <c r="F433" i="7"/>
  <c r="F541" i="7"/>
  <c r="F865" i="7"/>
  <c r="F365" i="7"/>
  <c r="F949" i="7"/>
  <c r="F366" i="7"/>
  <c r="E933" i="7"/>
  <c r="G696" i="7"/>
  <c r="E935" i="7"/>
  <c r="E502" i="7"/>
  <c r="E433" i="7"/>
  <c r="E812" i="7"/>
  <c r="F767" i="7"/>
  <c r="F504" i="7"/>
  <c r="F547" i="7"/>
  <c r="F866" i="7"/>
  <c r="E869" i="7"/>
  <c r="E603" i="7"/>
  <c r="F362" i="7"/>
  <c r="F626" i="7"/>
  <c r="F629" i="7"/>
  <c r="F939" i="7"/>
  <c r="F431" i="7"/>
  <c r="F435" i="7"/>
  <c r="G628" i="7"/>
  <c r="G770" i="7"/>
  <c r="G772" i="7"/>
  <c r="G431" i="7"/>
  <c r="G933" i="7"/>
  <c r="G698" i="7"/>
  <c r="G812" i="7"/>
  <c r="E604" i="7"/>
  <c r="G503" i="7"/>
  <c r="G767" i="7"/>
  <c r="G659" i="7"/>
  <c r="G548" i="7"/>
  <c r="E506" i="7"/>
  <c r="G543" i="7"/>
  <c r="G938" i="7"/>
  <c r="E772" i="7"/>
  <c r="G430" i="7"/>
  <c r="F506" i="7"/>
  <c r="G940" i="7"/>
  <c r="F947" i="7"/>
  <c r="E513" i="7"/>
  <c r="E821" i="7"/>
  <c r="G640" i="7"/>
  <c r="F513" i="7"/>
  <c r="E640" i="7"/>
  <c r="G947" i="7"/>
  <c r="F709" i="7"/>
  <c r="G877" i="7"/>
  <c r="F948" i="7"/>
  <c r="G612" i="7"/>
  <c r="E822" i="7"/>
  <c r="G641" i="7"/>
  <c r="G472" i="7"/>
  <c r="F822" i="7"/>
  <c r="F514" i="7"/>
  <c r="G710" i="7"/>
  <c r="G514" i="7"/>
  <c r="G780" i="7"/>
  <c r="F374" i="7"/>
  <c r="E464" i="7"/>
  <c r="F669" i="7"/>
  <c r="G950" i="7"/>
  <c r="F880" i="7"/>
  <c r="F824" i="7"/>
  <c r="G782" i="7"/>
  <c r="E712" i="7"/>
  <c r="F643" i="7"/>
  <c r="E558" i="7"/>
  <c r="G558" i="7"/>
  <c r="G516" i="7"/>
  <c r="F474" i="7"/>
  <c r="G446" i="7"/>
  <c r="F375" i="7"/>
  <c r="E642" i="7"/>
  <c r="G824" i="7"/>
  <c r="E614" i="7"/>
  <c r="F473" i="7"/>
  <c r="G366" i="7"/>
  <c r="F613" i="7"/>
  <c r="E807" i="7"/>
  <c r="E864" i="7"/>
  <c r="E628" i="7"/>
  <c r="E768" i="7"/>
  <c r="E362" i="7"/>
  <c r="F546" i="7"/>
  <c r="F699" i="7"/>
  <c r="F599" i="7"/>
  <c r="F460" i="7"/>
  <c r="F867" i="7"/>
  <c r="E813" i="7"/>
  <c r="E547" i="7"/>
  <c r="F463" i="7"/>
  <c r="F933" i="7"/>
  <c r="F768" i="7"/>
  <c r="F771" i="7"/>
  <c r="F361" i="7"/>
  <c r="G863" i="7"/>
  <c r="G656" i="7"/>
  <c r="G463" i="7"/>
  <c r="E639" i="7"/>
  <c r="G461" i="7"/>
  <c r="G627" i="7"/>
  <c r="G629" i="7"/>
  <c r="G869" i="7"/>
  <c r="F604" i="7"/>
  <c r="G363" i="7"/>
  <c r="G936" i="7"/>
  <c r="F870" i="7"/>
  <c r="G499" i="7"/>
  <c r="G653" i="7"/>
  <c r="G768" i="7"/>
  <c r="G631" i="7"/>
  <c r="E702" i="7"/>
  <c r="G459" i="7"/>
  <c r="G541" i="7"/>
  <c r="G639" i="7"/>
  <c r="F821" i="7"/>
  <c r="E471" i="7"/>
  <c r="E779" i="7"/>
  <c r="F611" i="7"/>
  <c r="G471" i="7"/>
  <c r="G611" i="7"/>
  <c r="E877" i="7"/>
  <c r="E611" i="7"/>
  <c r="E709" i="7"/>
  <c r="G878" i="7"/>
  <c r="E514" i="7"/>
  <c r="F780" i="7"/>
  <c r="F612" i="7"/>
  <c r="G444" i="7"/>
  <c r="E710" i="7"/>
  <c r="G373" i="7"/>
  <c r="F668" i="7"/>
  <c r="E444" i="7"/>
  <c r="F641" i="7"/>
  <c r="G557" i="7"/>
  <c r="G457" i="7"/>
  <c r="G781" i="7"/>
  <c r="E950" i="7"/>
  <c r="E880" i="7"/>
  <c r="F782" i="7"/>
  <c r="G670" i="7"/>
  <c r="E670" i="7"/>
  <c r="E643" i="7"/>
  <c r="F614" i="7"/>
  <c r="F558" i="7"/>
  <c r="F516" i="7"/>
  <c r="E474" i="7"/>
  <c r="F446" i="7"/>
  <c r="E375" i="7"/>
  <c r="F464" i="7"/>
  <c r="E669" i="7"/>
  <c r="G823" i="7"/>
  <c r="E499" i="7"/>
  <c r="E458" i="7"/>
  <c r="E431" i="7"/>
  <c r="E656" i="7"/>
  <c r="G602" i="7"/>
  <c r="E700" i="7"/>
  <c r="G632" i="7"/>
  <c r="F545" i="7"/>
  <c r="F653" i="7"/>
  <c r="F937" i="7"/>
  <c r="E771" i="7"/>
  <c r="F360" i="7"/>
  <c r="E364" i="7"/>
  <c r="F654" i="7"/>
  <c r="F811" i="7"/>
  <c r="E701" i="7"/>
  <c r="F503" i="7"/>
  <c r="G654" i="7"/>
  <c r="G937" i="7"/>
  <c r="G364" i="7"/>
  <c r="F548" i="7"/>
  <c r="G434" i="7"/>
  <c r="G808" i="7"/>
  <c r="G657" i="7"/>
  <c r="F940" i="7"/>
  <c r="G500" i="7"/>
  <c r="G626" i="7"/>
  <c r="G769" i="7"/>
  <c r="F814" i="7"/>
  <c r="G361" i="7"/>
  <c r="G542" i="7"/>
  <c r="G600" i="7"/>
  <c r="E940" i="7"/>
  <c r="F660" i="7"/>
  <c r="G502" i="7"/>
  <c r="G810" i="7"/>
  <c r="G458" i="7"/>
  <c r="G779" i="7"/>
  <c r="F443" i="7"/>
  <c r="G709" i="7"/>
  <c r="G555" i="7"/>
  <c r="G821" i="7"/>
  <c r="G513" i="7"/>
  <c r="F877" i="7"/>
  <c r="F555" i="7"/>
  <c r="F640" i="7"/>
  <c r="G822" i="7"/>
  <c r="F373" i="7"/>
  <c r="G668" i="7"/>
  <c r="E556" i="7"/>
  <c r="E373" i="7"/>
  <c r="E668" i="7"/>
  <c r="E948" i="7"/>
  <c r="E612" i="7"/>
  <c r="F444" i="7"/>
  <c r="E472" i="7"/>
  <c r="E436" i="7"/>
  <c r="F950" i="7"/>
  <c r="G880" i="7"/>
  <c r="F712" i="7"/>
  <c r="G643" i="7"/>
  <c r="G375" i="7"/>
  <c r="F642" i="7"/>
  <c r="G445" i="7"/>
  <c r="G765" i="7"/>
  <c r="F597" i="7"/>
  <c r="E654" i="7"/>
  <c r="E360" i="7"/>
  <c r="E657" i="7"/>
  <c r="F770" i="7"/>
  <c r="F938" i="7"/>
  <c r="F502" i="7"/>
  <c r="G771" i="7"/>
  <c r="F809" i="7"/>
  <c r="F658" i="7"/>
  <c r="F659" i="7"/>
  <c r="F432" i="7"/>
  <c r="F868" i="7"/>
  <c r="F628" i="7"/>
  <c r="F657" i="7"/>
  <c r="E659" i="7"/>
  <c r="E463" i="7"/>
  <c r="G865" i="7"/>
  <c r="G545" i="7"/>
  <c r="E814" i="7"/>
  <c r="G429" i="7"/>
  <c r="G505" i="7"/>
  <c r="G655" i="7"/>
  <c r="G868" i="7"/>
  <c r="G870" i="7"/>
  <c r="G460" i="7"/>
  <c r="G934" i="7"/>
  <c r="G699" i="7"/>
  <c r="G660" i="7"/>
  <c r="G462" i="7"/>
  <c r="G935" i="7"/>
  <c r="G630" i="7"/>
  <c r="E870" i="7"/>
  <c r="F639" i="7"/>
  <c r="G504" i="7"/>
  <c r="G658" i="7"/>
  <c r="G362" i="7"/>
  <c r="G667" i="7"/>
  <c r="E947" i="7"/>
  <c r="F667" i="7"/>
  <c r="E555" i="7"/>
  <c r="E667" i="7"/>
  <c r="G443" i="7"/>
  <c r="F779" i="7"/>
  <c r="E443" i="7"/>
  <c r="F471" i="7"/>
  <c r="F710" i="7"/>
  <c r="F878" i="7"/>
  <c r="E641" i="7"/>
  <c r="F472" i="7"/>
  <c r="G948" i="7"/>
  <c r="F556" i="7"/>
  <c r="E780" i="7"/>
  <c r="G556" i="7"/>
  <c r="E878" i="7"/>
  <c r="F445" i="7"/>
  <c r="G464" i="7"/>
  <c r="G642" i="7"/>
  <c r="E949" i="7"/>
  <c r="E782" i="7"/>
  <c r="G712" i="7"/>
  <c r="F670" i="7"/>
  <c r="G614" i="7"/>
  <c r="G474" i="7"/>
  <c r="E446" i="7"/>
  <c r="E823" i="7"/>
  <c r="E824" i="7"/>
  <c r="E516" i="7"/>
  <c r="G951" i="7"/>
  <c r="E881" i="7"/>
  <c r="E783" i="7"/>
  <c r="F713" i="7"/>
  <c r="G671" i="7"/>
  <c r="F644" i="7"/>
  <c r="E615" i="7"/>
  <c r="G517" i="7"/>
  <c r="G475" i="7"/>
  <c r="F951" i="7"/>
  <c r="G713" i="7"/>
  <c r="E447" i="7"/>
  <c r="G881" i="7"/>
  <c r="G825" i="7"/>
  <c r="E713" i="7"/>
  <c r="F671" i="7"/>
  <c r="E644" i="7"/>
  <c r="F559" i="7"/>
  <c r="F517" i="7"/>
  <c r="F475" i="7"/>
  <c r="G447" i="7"/>
  <c r="F825" i="7"/>
  <c r="G783" i="7"/>
  <c r="E671" i="7"/>
  <c r="G644" i="7"/>
  <c r="G615" i="7"/>
  <c r="E559" i="7"/>
  <c r="E517" i="7"/>
  <c r="E475" i="7"/>
  <c r="F447" i="7"/>
  <c r="G376" i="7"/>
  <c r="E951" i="7"/>
  <c r="F881" i="7"/>
  <c r="E825" i="7"/>
  <c r="F783" i="7"/>
  <c r="F615" i="7"/>
  <c r="G559" i="7"/>
  <c r="E376" i="7"/>
  <c r="F376" i="7"/>
  <c r="G952" i="7"/>
  <c r="G826" i="7"/>
  <c r="G784" i="7"/>
  <c r="G714" i="7"/>
  <c r="G672" i="7"/>
  <c r="G616" i="7"/>
  <c r="F560" i="7"/>
  <c r="E518" i="7"/>
  <c r="G377" i="7"/>
  <c r="F952" i="7"/>
  <c r="G882" i="7"/>
  <c r="F826" i="7"/>
  <c r="F714" i="7"/>
  <c r="F672" i="7"/>
  <c r="E672" i="7"/>
  <c r="F645" i="7"/>
  <c r="F616" i="7"/>
  <c r="G560" i="7"/>
  <c r="F518" i="7"/>
  <c r="F377" i="7"/>
  <c r="E476" i="7"/>
  <c r="E377" i="7"/>
  <c r="F784" i="7"/>
  <c r="E616" i="7"/>
  <c r="G518" i="7"/>
  <c r="F476" i="7"/>
  <c r="F448" i="7"/>
  <c r="E952" i="7"/>
  <c r="E882" i="7"/>
  <c r="E826" i="7"/>
  <c r="E784" i="7"/>
  <c r="E714" i="7"/>
  <c r="E645" i="7"/>
  <c r="G645" i="7"/>
  <c r="G476" i="7"/>
  <c r="G448" i="7"/>
  <c r="F882" i="7"/>
  <c r="E560" i="7"/>
  <c r="E448" i="7"/>
  <c r="E953" i="7"/>
  <c r="F883" i="7"/>
  <c r="E785" i="7"/>
  <c r="F715" i="7"/>
  <c r="F673" i="7"/>
  <c r="F646" i="7"/>
  <c r="G519" i="7"/>
  <c r="G477" i="7"/>
  <c r="G378" i="7"/>
  <c r="G646" i="7"/>
  <c r="E449" i="7"/>
  <c r="E883" i="7"/>
  <c r="E827" i="7"/>
  <c r="E673" i="7"/>
  <c r="G561" i="7"/>
  <c r="F519" i="7"/>
  <c r="G449" i="7"/>
  <c r="E477" i="7"/>
  <c r="F378" i="7"/>
  <c r="F953" i="7"/>
  <c r="G827" i="7"/>
  <c r="G785" i="7"/>
  <c r="G673" i="7"/>
  <c r="E617" i="7"/>
  <c r="E561" i="7"/>
  <c r="E519" i="7"/>
  <c r="E378" i="7"/>
  <c r="G953" i="7"/>
  <c r="F827" i="7"/>
  <c r="F785" i="7"/>
  <c r="G715" i="7"/>
  <c r="E646" i="7"/>
  <c r="G617" i="7"/>
  <c r="F561" i="7"/>
  <c r="F477" i="7"/>
  <c r="G883" i="7"/>
  <c r="E715" i="7"/>
  <c r="F617" i="7"/>
  <c r="F449" i="7"/>
  <c r="G884" i="7"/>
  <c r="G828" i="7"/>
  <c r="E716" i="7"/>
  <c r="F716" i="7"/>
  <c r="F618" i="7"/>
  <c r="F562" i="7"/>
  <c r="E520" i="7"/>
  <c r="F520" i="7"/>
  <c r="G450" i="7"/>
  <c r="E954" i="7"/>
  <c r="F828" i="7"/>
  <c r="G786" i="7"/>
  <c r="E674" i="7"/>
  <c r="G562" i="7"/>
  <c r="E478" i="7"/>
  <c r="F450" i="7"/>
  <c r="G379" i="7"/>
  <c r="E450" i="7"/>
  <c r="F379" i="7"/>
  <c r="F954" i="7"/>
  <c r="E786" i="7"/>
  <c r="G716" i="7"/>
  <c r="G618" i="7"/>
  <c r="E562" i="7"/>
  <c r="F478" i="7"/>
  <c r="E379" i="7"/>
  <c r="G954" i="7"/>
  <c r="E884" i="7"/>
  <c r="E828" i="7"/>
  <c r="F786" i="7"/>
  <c r="G674" i="7"/>
  <c r="E618" i="7"/>
  <c r="G478" i="7"/>
  <c r="F884" i="7"/>
  <c r="F674" i="7"/>
  <c r="G520" i="7"/>
  <c r="E527" i="7"/>
  <c r="E569" i="7"/>
  <c r="E723" i="7"/>
  <c r="F891" i="7"/>
  <c r="F961" i="7"/>
  <c r="E295" i="7"/>
  <c r="E66" i="7"/>
  <c r="F380" i="7"/>
  <c r="E380" i="7"/>
  <c r="G485" i="7"/>
  <c r="F527" i="7"/>
  <c r="F569" i="7"/>
  <c r="F723" i="7"/>
  <c r="F793" i="7"/>
  <c r="F835" i="7"/>
  <c r="G891" i="7"/>
  <c r="E961" i="7"/>
  <c r="F681" i="7"/>
  <c r="E267" i="7"/>
  <c r="G380" i="7"/>
  <c r="G527" i="7"/>
  <c r="G681" i="7"/>
  <c r="G835" i="7"/>
  <c r="G961" i="7"/>
  <c r="S66" i="7"/>
  <c r="A962" i="7"/>
  <c r="G962" i="7"/>
  <c r="B963" i="7"/>
  <c r="F962" i="7"/>
  <c r="E962" i="7"/>
  <c r="A892" i="7"/>
  <c r="B893" i="7"/>
  <c r="G892" i="7"/>
  <c r="F892" i="7"/>
  <c r="E892" i="7"/>
  <c r="A836" i="7"/>
  <c r="B837" i="7"/>
  <c r="G836" i="7"/>
  <c r="F836" i="7"/>
  <c r="E836" i="7"/>
  <c r="A794" i="7"/>
  <c r="B795" i="7"/>
  <c r="E794" i="7"/>
  <c r="G794" i="7"/>
  <c r="F794" i="7"/>
  <c r="G724" i="7"/>
  <c r="B725" i="7"/>
  <c r="A724" i="7"/>
  <c r="F724" i="7"/>
  <c r="E724" i="7"/>
  <c r="E682" i="7"/>
  <c r="A682" i="7"/>
  <c r="B683" i="7"/>
  <c r="G682" i="7"/>
  <c r="F682" i="7"/>
  <c r="A570" i="7"/>
  <c r="B571" i="7"/>
  <c r="E570" i="7"/>
  <c r="G570" i="7"/>
  <c r="F570" i="7"/>
  <c r="A24" i="7"/>
  <c r="N23" i="7"/>
  <c r="O23" i="7" s="1"/>
  <c r="A528" i="7"/>
  <c r="G528" i="7"/>
  <c r="E528" i="7"/>
  <c r="F528" i="7"/>
  <c r="B529" i="7"/>
  <c r="A486" i="7"/>
  <c r="E486" i="7"/>
  <c r="B487" i="7"/>
  <c r="F486" i="7"/>
  <c r="G486" i="7"/>
  <c r="F387" i="7"/>
  <c r="E387" i="7"/>
  <c r="B388" i="7"/>
  <c r="G387" i="7"/>
  <c r="A387" i="7"/>
  <c r="N380" i="7"/>
  <c r="O380" i="7" s="1"/>
  <c r="P380" i="7"/>
  <c r="S380" i="7"/>
  <c r="M380" i="7"/>
  <c r="M66" i="7"/>
  <c r="P23" i="7"/>
  <c r="S23" i="7"/>
  <c r="M23" i="7"/>
  <c r="E68" i="7"/>
  <c r="G68" i="7"/>
  <c r="F68" i="7"/>
  <c r="E25" i="7"/>
  <c r="F25" i="7"/>
  <c r="G25" i="7"/>
  <c r="A25" i="7"/>
  <c r="B26" i="7"/>
  <c r="E191" i="7"/>
  <c r="E331" i="7"/>
  <c r="G261" i="7"/>
  <c r="G289" i="7"/>
  <c r="F121" i="7"/>
  <c r="E289" i="7"/>
  <c r="F261" i="7"/>
  <c r="G121" i="7"/>
  <c r="F331" i="7"/>
  <c r="F191" i="7"/>
  <c r="E177" i="7"/>
  <c r="G107" i="7"/>
  <c r="F276" i="7"/>
  <c r="G248" i="7"/>
  <c r="G249" i="7"/>
  <c r="G277" i="7"/>
  <c r="E278" i="7"/>
  <c r="F180" i="7"/>
  <c r="F9" i="7"/>
  <c r="R9" i="7" s="1"/>
  <c r="F280" i="7"/>
  <c r="E112" i="7"/>
  <c r="F252" i="7"/>
  <c r="G113" i="7"/>
  <c r="E281" i="7"/>
  <c r="G114" i="7"/>
  <c r="F114" i="7"/>
  <c r="E122" i="7"/>
  <c r="F192" i="7"/>
  <c r="E332" i="7"/>
  <c r="E317" i="7"/>
  <c r="E247" i="7"/>
  <c r="E248" i="7"/>
  <c r="E318" i="7"/>
  <c r="F249" i="7"/>
  <c r="F277" i="7"/>
  <c r="F250" i="7"/>
  <c r="G110" i="7"/>
  <c r="E279" i="7"/>
  <c r="F251" i="7"/>
  <c r="G112" i="7"/>
  <c r="E182" i="7"/>
  <c r="F183" i="7"/>
  <c r="F323" i="7"/>
  <c r="F282" i="7"/>
  <c r="G122" i="7"/>
  <c r="E192" i="7"/>
  <c r="E290" i="7"/>
  <c r="G56" i="7"/>
  <c r="G275" i="7"/>
  <c r="F275" i="7"/>
  <c r="F178" i="7"/>
  <c r="F248" i="7"/>
  <c r="E179" i="7"/>
  <c r="E109" i="7"/>
  <c r="E180" i="7"/>
  <c r="G320" i="7"/>
  <c r="G9" i="7"/>
  <c r="F111" i="7"/>
  <c r="G182" i="7"/>
  <c r="E322" i="7"/>
  <c r="F289" i="7"/>
  <c r="F56" i="7"/>
  <c r="F317" i="7"/>
  <c r="F177" i="7"/>
  <c r="G276" i="7"/>
  <c r="E108" i="7"/>
  <c r="F319" i="7"/>
  <c r="G179" i="7"/>
  <c r="F320" i="7"/>
  <c r="E251" i="7"/>
  <c r="E181" i="7"/>
  <c r="E280" i="7"/>
  <c r="G252" i="7"/>
  <c r="F113" i="7"/>
  <c r="G184" i="7"/>
  <c r="E254" i="7"/>
  <c r="G332" i="7"/>
  <c r="F332" i="7"/>
  <c r="G262" i="7"/>
  <c r="E275" i="7"/>
  <c r="F179" i="7"/>
  <c r="G278" i="7"/>
  <c r="G321" i="7"/>
  <c r="E9" i="7"/>
  <c r="Q9" i="7" s="1"/>
  <c r="E10" i="7"/>
  <c r="Q10" i="7" s="1"/>
  <c r="G253" i="7"/>
  <c r="G282" i="7"/>
  <c r="F290" i="7"/>
  <c r="G331" i="7"/>
  <c r="G108" i="7"/>
  <c r="F109" i="7"/>
  <c r="E319" i="7"/>
  <c r="E110" i="7"/>
  <c r="G251" i="7"/>
  <c r="F322" i="7"/>
  <c r="G183" i="7"/>
  <c r="E253" i="7"/>
  <c r="F184" i="7"/>
  <c r="G317" i="7"/>
  <c r="G178" i="7"/>
  <c r="E277" i="7"/>
  <c r="E320" i="7"/>
  <c r="E111" i="7"/>
  <c r="E252" i="7"/>
  <c r="G281" i="7"/>
  <c r="E184" i="7"/>
  <c r="F281" i="7"/>
  <c r="G192" i="7"/>
  <c r="E56" i="7"/>
  <c r="G247" i="7"/>
  <c r="E107" i="7"/>
  <c r="E178" i="7"/>
  <c r="F318" i="7"/>
  <c r="E249" i="7"/>
  <c r="F110" i="7"/>
  <c r="G250" i="7"/>
  <c r="G181" i="7"/>
  <c r="G111" i="7"/>
  <c r="G279" i="7"/>
  <c r="F112" i="7"/>
  <c r="F10" i="7"/>
  <c r="R10" i="7" s="1"/>
  <c r="G280" i="7"/>
  <c r="E183" i="7"/>
  <c r="E114" i="7"/>
  <c r="E282" i="7"/>
  <c r="F254" i="7"/>
  <c r="G290" i="7"/>
  <c r="E261" i="7"/>
  <c r="G177" i="7"/>
  <c r="E276" i="7"/>
  <c r="G109" i="7"/>
  <c r="G180" i="7"/>
  <c r="E321" i="7"/>
  <c r="F182" i="7"/>
  <c r="E323" i="7"/>
  <c r="E324" i="7"/>
  <c r="F262" i="7"/>
  <c r="F247" i="7"/>
  <c r="F108" i="7"/>
  <c r="F278" i="7"/>
  <c r="F181" i="7"/>
  <c r="E113" i="7"/>
  <c r="G254" i="7"/>
  <c r="G324" i="7"/>
  <c r="G191" i="7"/>
  <c r="E262" i="7"/>
  <c r="F107" i="7"/>
  <c r="G318" i="7"/>
  <c r="G319" i="7"/>
  <c r="E250" i="7"/>
  <c r="F321" i="7"/>
  <c r="F279" i="7"/>
  <c r="G10" i="7"/>
  <c r="F253" i="7"/>
  <c r="F122" i="7"/>
  <c r="E121" i="7"/>
  <c r="G322" i="7"/>
  <c r="G323" i="7"/>
  <c r="F324" i="7"/>
  <c r="G123" i="7"/>
  <c r="F123" i="7"/>
  <c r="E263" i="7"/>
  <c r="E123" i="7"/>
  <c r="F333" i="7"/>
  <c r="E193" i="7"/>
  <c r="E333" i="7"/>
  <c r="G263" i="7"/>
  <c r="E291" i="7"/>
  <c r="E57" i="7"/>
  <c r="G193" i="7"/>
  <c r="G333" i="7"/>
  <c r="F263" i="7"/>
  <c r="F193" i="7"/>
  <c r="G291" i="7"/>
  <c r="E15" i="7"/>
  <c r="Q15" i="7" s="1"/>
  <c r="G57" i="7"/>
  <c r="F291" i="7"/>
  <c r="F15" i="7"/>
  <c r="R15" i="7" s="1"/>
  <c r="F57" i="7"/>
  <c r="G15" i="7"/>
  <c r="F58" i="7"/>
  <c r="E124" i="7"/>
  <c r="F334" i="7"/>
  <c r="E292" i="7"/>
  <c r="F124" i="7"/>
  <c r="E334" i="7"/>
  <c r="G16" i="7"/>
  <c r="F264" i="7"/>
  <c r="E58" i="7"/>
  <c r="E194" i="7"/>
  <c r="E16" i="7"/>
  <c r="Q16" i="7" s="1"/>
  <c r="E264" i="7"/>
  <c r="G194" i="7"/>
  <c r="G264" i="7"/>
  <c r="G334" i="7"/>
  <c r="G124" i="7"/>
  <c r="G58" i="7"/>
  <c r="F16" i="7"/>
  <c r="R16" i="7" s="1"/>
  <c r="G292" i="7"/>
  <c r="F194" i="7"/>
  <c r="F292" i="7"/>
  <c r="F293" i="7"/>
  <c r="E265" i="7"/>
  <c r="E125" i="7"/>
  <c r="G335" i="7"/>
  <c r="E293" i="7"/>
  <c r="E195" i="7"/>
  <c r="F125" i="7"/>
  <c r="F335" i="7"/>
  <c r="F265" i="7"/>
  <c r="G195" i="7"/>
  <c r="G265" i="7"/>
  <c r="F195" i="7"/>
  <c r="E335" i="7"/>
  <c r="G293" i="7"/>
  <c r="G125" i="7"/>
  <c r="G23" i="7"/>
  <c r="E294" i="7"/>
  <c r="F65" i="7"/>
  <c r="E23" i="7"/>
  <c r="G65" i="7"/>
  <c r="G336" i="7"/>
  <c r="F196" i="7"/>
  <c r="E65" i="7"/>
  <c r="F336" i="7"/>
  <c r="G294" i="7"/>
  <c r="G266" i="7"/>
  <c r="G126" i="7"/>
  <c r="G196" i="7"/>
  <c r="F294" i="7"/>
  <c r="F266" i="7"/>
  <c r="F126" i="7"/>
  <c r="E126" i="7"/>
  <c r="E196" i="7"/>
  <c r="E266" i="7"/>
  <c r="F23" i="7"/>
  <c r="E336" i="7"/>
  <c r="E198" i="7"/>
  <c r="G198" i="7"/>
  <c r="F198" i="7"/>
  <c r="F337" i="7"/>
  <c r="P66" i="7"/>
  <c r="G337" i="7"/>
  <c r="F197" i="7"/>
  <c r="F267" i="7"/>
  <c r="G127" i="7"/>
  <c r="G295" i="7"/>
  <c r="E197" i="7"/>
  <c r="G24" i="7"/>
  <c r="N66" i="7"/>
  <c r="O66" i="7" s="1"/>
  <c r="E128" i="7"/>
  <c r="F128" i="7"/>
  <c r="G128" i="7"/>
  <c r="F295" i="7"/>
  <c r="E337" i="7"/>
  <c r="F66" i="7"/>
  <c r="E24" i="7"/>
  <c r="A67" i="7"/>
  <c r="G67" i="7"/>
  <c r="F67" i="7"/>
  <c r="E67" i="7"/>
  <c r="F24" i="7"/>
  <c r="G267" i="7"/>
  <c r="E127" i="7"/>
  <c r="F127" i="7"/>
  <c r="G197" i="7"/>
  <c r="P337" i="7"/>
  <c r="S337" i="7"/>
  <c r="N337" i="7"/>
  <c r="O337" i="7" s="1"/>
  <c r="M337" i="7"/>
  <c r="E338" i="7"/>
  <c r="A338" i="7"/>
  <c r="B339" i="7"/>
  <c r="B340" i="7" s="1"/>
  <c r="B341" i="7" s="1"/>
  <c r="B342" i="7" s="1"/>
  <c r="B343" i="7" s="1"/>
  <c r="B344" i="7" s="1"/>
  <c r="B345" i="7" s="1"/>
  <c r="G338" i="7"/>
  <c r="F338" i="7"/>
  <c r="E296" i="7"/>
  <c r="A296" i="7"/>
  <c r="B297" i="7"/>
  <c r="B298" i="7" s="1"/>
  <c r="B299" i="7" s="1"/>
  <c r="B300" i="7" s="1"/>
  <c r="B301" i="7" s="1"/>
  <c r="B302" i="7" s="1"/>
  <c r="B303" i="7" s="1"/>
  <c r="G296" i="7"/>
  <c r="F296" i="7"/>
  <c r="P295" i="7"/>
  <c r="S295" i="7"/>
  <c r="N295" i="7"/>
  <c r="O295" i="7" s="1"/>
  <c r="M295" i="7"/>
  <c r="N267" i="7"/>
  <c r="O267" i="7" s="1"/>
  <c r="S267" i="7"/>
  <c r="M267" i="7"/>
  <c r="P267" i="7"/>
  <c r="B269" i="7"/>
  <c r="G268" i="7"/>
  <c r="F268" i="7"/>
  <c r="E268" i="7"/>
  <c r="A268" i="7"/>
  <c r="M197" i="7"/>
  <c r="S197" i="7"/>
  <c r="N197" i="7"/>
  <c r="O197" i="7" s="1"/>
  <c r="P197" i="7"/>
  <c r="A198" i="7"/>
  <c r="B199" i="7"/>
  <c r="B200" i="7" s="1"/>
  <c r="B201" i="7" s="1"/>
  <c r="B202" i="7" s="1"/>
  <c r="B203" i="7" s="1"/>
  <c r="B204" i="7" s="1"/>
  <c r="B205" i="7" s="1"/>
  <c r="A128" i="7"/>
  <c r="B129" i="7"/>
  <c r="B130" i="7" s="1"/>
  <c r="B131" i="7" s="1"/>
  <c r="B132" i="7" s="1"/>
  <c r="B133" i="7" s="1"/>
  <c r="B134" i="7" s="1"/>
  <c r="B135" i="7" s="1"/>
  <c r="P127" i="7"/>
  <c r="S127" i="7"/>
  <c r="N127" i="7"/>
  <c r="O127" i="7" s="1"/>
  <c r="M127" i="7"/>
  <c r="Q11" i="7"/>
  <c r="R11" i="7"/>
  <c r="B69" i="7"/>
  <c r="A68" i="7"/>
  <c r="AC31" i="1"/>
  <c r="AB31" i="1"/>
  <c r="G55" i="7"/>
  <c r="N486" i="7" l="1"/>
  <c r="O486" i="7" s="1"/>
  <c r="M486" i="7"/>
  <c r="S486" i="7"/>
  <c r="P486" i="7"/>
  <c r="N570" i="7"/>
  <c r="O570" i="7" s="1"/>
  <c r="P570" i="7"/>
  <c r="M570" i="7"/>
  <c r="S570" i="7"/>
  <c r="M682" i="7"/>
  <c r="S682" i="7"/>
  <c r="N682" i="7"/>
  <c r="O682" i="7" s="1"/>
  <c r="P682" i="7"/>
  <c r="M724" i="7"/>
  <c r="N724" i="7"/>
  <c r="O724" i="7" s="1"/>
  <c r="S724" i="7"/>
  <c r="P724" i="7"/>
  <c r="M836" i="7"/>
  <c r="P836" i="7"/>
  <c r="N836" i="7"/>
  <c r="O836" i="7" s="1"/>
  <c r="S836" i="7"/>
  <c r="N962" i="7"/>
  <c r="O962" i="7" s="1"/>
  <c r="P962" i="7"/>
  <c r="M962" i="7"/>
  <c r="S962" i="7"/>
  <c r="M528" i="7"/>
  <c r="S528" i="7"/>
  <c r="P528" i="7"/>
  <c r="N528" i="7"/>
  <c r="O528" i="7" s="1"/>
  <c r="M892" i="7"/>
  <c r="P892" i="7"/>
  <c r="S892" i="7"/>
  <c r="N892" i="7"/>
  <c r="O892" i="7" s="1"/>
  <c r="P24" i="7"/>
  <c r="N794" i="7"/>
  <c r="O794" i="7" s="1"/>
  <c r="M794" i="7"/>
  <c r="S794" i="7"/>
  <c r="P794" i="7"/>
  <c r="F55" i="7"/>
  <c r="N24" i="7"/>
  <c r="O24" i="7" s="1"/>
  <c r="N67" i="7"/>
  <c r="O67" i="7" s="1"/>
  <c r="A963" i="7"/>
  <c r="E963" i="7"/>
  <c r="F963" i="7"/>
  <c r="B964" i="7"/>
  <c r="G963" i="7"/>
  <c r="A893" i="7"/>
  <c r="E893" i="7"/>
  <c r="B894" i="7"/>
  <c r="F893" i="7"/>
  <c r="G893" i="7"/>
  <c r="E837" i="7"/>
  <c r="A837" i="7"/>
  <c r="G837" i="7"/>
  <c r="F837" i="7"/>
  <c r="B838" i="7"/>
  <c r="E795" i="7"/>
  <c r="G795" i="7"/>
  <c r="F795" i="7"/>
  <c r="B796" i="7"/>
  <c r="A795" i="7"/>
  <c r="E725" i="7"/>
  <c r="A725" i="7"/>
  <c r="B726" i="7"/>
  <c r="G725" i="7"/>
  <c r="F725" i="7"/>
  <c r="E683" i="7"/>
  <c r="G683" i="7"/>
  <c r="F683" i="7"/>
  <c r="B684" i="7"/>
  <c r="A683" i="7"/>
  <c r="E571" i="7"/>
  <c r="F571" i="7"/>
  <c r="B572" i="7"/>
  <c r="A571" i="7"/>
  <c r="G571" i="7"/>
  <c r="M24" i="7"/>
  <c r="S24" i="7"/>
  <c r="E529" i="7"/>
  <c r="F529" i="7"/>
  <c r="G529" i="7"/>
  <c r="B530" i="7"/>
  <c r="A529" i="7"/>
  <c r="E487" i="7"/>
  <c r="B488" i="7"/>
  <c r="F487" i="7"/>
  <c r="A487" i="7"/>
  <c r="G487" i="7"/>
  <c r="N387" i="7"/>
  <c r="O387" i="7" s="1"/>
  <c r="M387" i="7"/>
  <c r="S387" i="7"/>
  <c r="P387" i="7"/>
  <c r="G388" i="7"/>
  <c r="F388" i="7"/>
  <c r="A388" i="7"/>
  <c r="B389" i="7"/>
  <c r="E388" i="7"/>
  <c r="P67" i="7"/>
  <c r="M67" i="7"/>
  <c r="Q25" i="7"/>
  <c r="S67" i="7"/>
  <c r="N25" i="7"/>
  <c r="O25" i="7" s="1"/>
  <c r="P25" i="7"/>
  <c r="M25" i="7"/>
  <c r="S25" i="7"/>
  <c r="E69" i="7"/>
  <c r="G69" i="7"/>
  <c r="F69" i="7"/>
  <c r="E55" i="7"/>
  <c r="F205" i="7"/>
  <c r="G205" i="7"/>
  <c r="E205" i="7"/>
  <c r="F135" i="7"/>
  <c r="G135" i="7"/>
  <c r="E135" i="7"/>
  <c r="E26" i="7"/>
  <c r="G26" i="7"/>
  <c r="F26" i="7"/>
  <c r="B27" i="7"/>
  <c r="A26" i="7"/>
  <c r="N338" i="7"/>
  <c r="O338" i="7" s="1"/>
  <c r="M338" i="7"/>
  <c r="S338" i="7"/>
  <c r="P338" i="7"/>
  <c r="E345" i="7"/>
  <c r="B346" i="7"/>
  <c r="F345" i="7"/>
  <c r="A345" i="7"/>
  <c r="G345" i="7"/>
  <c r="E303" i="7"/>
  <c r="B304" i="7"/>
  <c r="G303" i="7"/>
  <c r="A303" i="7"/>
  <c r="F303" i="7"/>
  <c r="N296" i="7"/>
  <c r="O296" i="7" s="1"/>
  <c r="M296" i="7"/>
  <c r="P296" i="7"/>
  <c r="S296" i="7"/>
  <c r="P268" i="7"/>
  <c r="M268" i="7"/>
  <c r="S268" i="7"/>
  <c r="N268" i="7"/>
  <c r="O268" i="7" s="1"/>
  <c r="A205" i="7"/>
  <c r="B206" i="7"/>
  <c r="S198" i="7"/>
  <c r="P198" i="7"/>
  <c r="N198" i="7"/>
  <c r="O198" i="7" s="1"/>
  <c r="M198" i="7"/>
  <c r="B136" i="7"/>
  <c r="A135" i="7"/>
  <c r="N128" i="7"/>
  <c r="O128" i="7" s="1"/>
  <c r="M128" i="7"/>
  <c r="S128" i="7"/>
  <c r="P128" i="7"/>
  <c r="M68" i="7"/>
  <c r="N68" i="7"/>
  <c r="O68" i="7" s="1"/>
  <c r="P68" i="7"/>
  <c r="S68" i="7"/>
  <c r="B70" i="7"/>
  <c r="A69" i="7"/>
  <c r="P487" i="7" l="1"/>
  <c r="S487" i="7"/>
  <c r="N487" i="7"/>
  <c r="O487" i="7" s="1"/>
  <c r="M487" i="7"/>
  <c r="N529" i="7"/>
  <c r="O529" i="7" s="1"/>
  <c r="P529" i="7"/>
  <c r="M529" i="7"/>
  <c r="S529" i="7"/>
  <c r="P571" i="7"/>
  <c r="N571" i="7"/>
  <c r="O571" i="7" s="1"/>
  <c r="M571" i="7"/>
  <c r="S571" i="7"/>
  <c r="N683" i="7"/>
  <c r="O683" i="7" s="1"/>
  <c r="S683" i="7"/>
  <c r="M683" i="7"/>
  <c r="P683" i="7"/>
  <c r="S725" i="7"/>
  <c r="P725" i="7"/>
  <c r="N725" i="7"/>
  <c r="O725" i="7" s="1"/>
  <c r="M725" i="7"/>
  <c r="S893" i="7"/>
  <c r="N893" i="7"/>
  <c r="O893" i="7" s="1"/>
  <c r="M893" i="7"/>
  <c r="P893" i="7"/>
  <c r="P963" i="7"/>
  <c r="M963" i="7"/>
  <c r="N963" i="7"/>
  <c r="O963" i="7" s="1"/>
  <c r="S963" i="7"/>
  <c r="N795" i="7"/>
  <c r="O795" i="7" s="1"/>
  <c r="S795" i="7"/>
  <c r="M795" i="7"/>
  <c r="P795" i="7"/>
  <c r="S837" i="7"/>
  <c r="M837" i="7"/>
  <c r="N837" i="7"/>
  <c r="O837" i="7" s="1"/>
  <c r="P837" i="7"/>
  <c r="E54" i="7"/>
  <c r="E51" i="7"/>
  <c r="G54" i="7"/>
  <c r="G51" i="7"/>
  <c r="F54" i="7"/>
  <c r="F51" i="7"/>
  <c r="E964" i="7"/>
  <c r="G964" i="7"/>
  <c r="B965" i="7"/>
  <c r="F964" i="7"/>
  <c r="A964" i="7"/>
  <c r="E894" i="7"/>
  <c r="G894" i="7"/>
  <c r="A894" i="7"/>
  <c r="F894" i="7"/>
  <c r="B895" i="7"/>
  <c r="G838" i="7"/>
  <c r="F838" i="7"/>
  <c r="E838" i="7"/>
  <c r="A838" i="7"/>
  <c r="B839" i="7"/>
  <c r="G796" i="7"/>
  <c r="F796" i="7"/>
  <c r="E796" i="7"/>
  <c r="A796" i="7"/>
  <c r="B797" i="7"/>
  <c r="G726" i="7"/>
  <c r="F726" i="7"/>
  <c r="E726" i="7"/>
  <c r="A726" i="7"/>
  <c r="B727" i="7"/>
  <c r="G684" i="7"/>
  <c r="B685" i="7"/>
  <c r="F684" i="7"/>
  <c r="A684" i="7"/>
  <c r="E684" i="7"/>
  <c r="G572" i="7"/>
  <c r="F572" i="7"/>
  <c r="E572" i="7"/>
  <c r="B573" i="7"/>
  <c r="A572" i="7"/>
  <c r="G530" i="7"/>
  <c r="F530" i="7"/>
  <c r="E530" i="7"/>
  <c r="B531" i="7"/>
  <c r="A530" i="7"/>
  <c r="A488" i="7"/>
  <c r="B489" i="7"/>
  <c r="E488" i="7"/>
  <c r="G488" i="7"/>
  <c r="F488" i="7"/>
  <c r="E389" i="7"/>
  <c r="B390" i="7"/>
  <c r="A389" i="7"/>
  <c r="G389" i="7"/>
  <c r="F389" i="7"/>
  <c r="P388" i="7"/>
  <c r="M388" i="7"/>
  <c r="S388" i="7"/>
  <c r="N388" i="7"/>
  <c r="O388" i="7" s="1"/>
  <c r="F136" i="7"/>
  <c r="E136" i="7"/>
  <c r="G136" i="7"/>
  <c r="M26" i="7"/>
  <c r="S26" i="7"/>
  <c r="N26" i="7"/>
  <c r="O26" i="7" s="1"/>
  <c r="P26" i="7"/>
  <c r="Q26" i="7"/>
  <c r="R26" i="7"/>
  <c r="G70" i="7"/>
  <c r="F70" i="7"/>
  <c r="E70" i="7"/>
  <c r="E27" i="7"/>
  <c r="F27" i="7"/>
  <c r="G27" i="7"/>
  <c r="B28" i="7"/>
  <c r="A27" i="7"/>
  <c r="F206" i="7"/>
  <c r="E206" i="7"/>
  <c r="G206" i="7"/>
  <c r="G346" i="7"/>
  <c r="F346" i="7"/>
  <c r="B347" i="7"/>
  <c r="E346" i="7"/>
  <c r="A346" i="7"/>
  <c r="N345" i="7"/>
  <c r="O345" i="7" s="1"/>
  <c r="M345" i="7"/>
  <c r="S345" i="7"/>
  <c r="P345" i="7"/>
  <c r="G304" i="7"/>
  <c r="F304" i="7"/>
  <c r="A304" i="7"/>
  <c r="E304" i="7"/>
  <c r="B305" i="7"/>
  <c r="N303" i="7"/>
  <c r="O303" i="7" s="1"/>
  <c r="M303" i="7"/>
  <c r="S303" i="7"/>
  <c r="P303" i="7"/>
  <c r="A206" i="7"/>
  <c r="B207" i="7"/>
  <c r="P205" i="7"/>
  <c r="S205" i="7"/>
  <c r="N205" i="7"/>
  <c r="O205" i="7" s="1"/>
  <c r="M205" i="7"/>
  <c r="M135" i="7"/>
  <c r="P135" i="7"/>
  <c r="N135" i="7"/>
  <c r="O135" i="7" s="1"/>
  <c r="S135" i="7"/>
  <c r="A136" i="7"/>
  <c r="B137" i="7"/>
  <c r="S69" i="7"/>
  <c r="N69" i="7"/>
  <c r="O69" i="7" s="1"/>
  <c r="P69" i="7"/>
  <c r="M69" i="7"/>
  <c r="AC30" i="1"/>
  <c r="AB30" i="1"/>
  <c r="B71" i="7"/>
  <c r="A70" i="7"/>
  <c r="G53" i="7"/>
  <c r="F53" i="7"/>
  <c r="E53" i="7"/>
  <c r="M894" i="7" l="1"/>
  <c r="S894" i="7"/>
  <c r="P894" i="7"/>
  <c r="N894" i="7"/>
  <c r="O894" i="7" s="1"/>
  <c r="M572" i="7"/>
  <c r="N572" i="7"/>
  <c r="O572" i="7" s="1"/>
  <c r="S572" i="7"/>
  <c r="P572" i="7"/>
  <c r="M796" i="7"/>
  <c r="S796" i="7"/>
  <c r="P796" i="7"/>
  <c r="N796" i="7"/>
  <c r="O796" i="7" s="1"/>
  <c r="S530" i="7"/>
  <c r="M530" i="7"/>
  <c r="N530" i="7"/>
  <c r="O530" i="7" s="1"/>
  <c r="P530" i="7"/>
  <c r="M726" i="7"/>
  <c r="P726" i="7"/>
  <c r="N726" i="7"/>
  <c r="O726" i="7" s="1"/>
  <c r="S726" i="7"/>
  <c r="N838" i="7"/>
  <c r="O838" i="7" s="1"/>
  <c r="S838" i="7"/>
  <c r="P838" i="7"/>
  <c r="M838" i="7"/>
  <c r="M488" i="7"/>
  <c r="P488" i="7"/>
  <c r="N488" i="7"/>
  <c r="O488" i="7" s="1"/>
  <c r="S488" i="7"/>
  <c r="M684" i="7"/>
  <c r="S684" i="7"/>
  <c r="P684" i="7"/>
  <c r="N684" i="7"/>
  <c r="O684" i="7" s="1"/>
  <c r="M964" i="7"/>
  <c r="S964" i="7"/>
  <c r="P964" i="7"/>
  <c r="N964" i="7"/>
  <c r="O964" i="7" s="1"/>
  <c r="G965" i="7"/>
  <c r="F965" i="7"/>
  <c r="E965" i="7"/>
  <c r="A965" i="7"/>
  <c r="B966" i="7"/>
  <c r="G895" i="7"/>
  <c r="E895" i="7"/>
  <c r="F895" i="7"/>
  <c r="A895" i="7"/>
  <c r="B896" i="7"/>
  <c r="A839" i="7"/>
  <c r="E839" i="7"/>
  <c r="B840" i="7"/>
  <c r="F839" i="7"/>
  <c r="G839" i="7"/>
  <c r="A797" i="7"/>
  <c r="B798" i="7"/>
  <c r="G797" i="7"/>
  <c r="F797" i="7"/>
  <c r="E797" i="7"/>
  <c r="A727" i="7"/>
  <c r="B728" i="7"/>
  <c r="G727" i="7"/>
  <c r="F727" i="7"/>
  <c r="E727" i="7"/>
  <c r="B686" i="7"/>
  <c r="F685" i="7"/>
  <c r="G685" i="7"/>
  <c r="A685" i="7"/>
  <c r="E685" i="7"/>
  <c r="A573" i="7"/>
  <c r="B574" i="7"/>
  <c r="G573" i="7"/>
  <c r="E573" i="7"/>
  <c r="F573" i="7"/>
  <c r="A531" i="7"/>
  <c r="F531" i="7"/>
  <c r="B532" i="7"/>
  <c r="G531" i="7"/>
  <c r="E531" i="7"/>
  <c r="A489" i="7"/>
  <c r="B490" i="7"/>
  <c r="G489" i="7"/>
  <c r="F489" i="7"/>
  <c r="E489" i="7"/>
  <c r="G390" i="7"/>
  <c r="F390" i="7"/>
  <c r="E390" i="7"/>
  <c r="A390" i="7"/>
  <c r="B391" i="7"/>
  <c r="M389" i="7"/>
  <c r="P389" i="7"/>
  <c r="N389" i="7"/>
  <c r="O389" i="7" s="1"/>
  <c r="S389" i="7"/>
  <c r="G71" i="7"/>
  <c r="F71" i="7"/>
  <c r="E71" i="7"/>
  <c r="G28" i="7"/>
  <c r="F28" i="7"/>
  <c r="E28" i="7"/>
  <c r="B29" i="7"/>
  <c r="A28" i="7"/>
  <c r="E137" i="7"/>
  <c r="F137" i="7"/>
  <c r="G137" i="7"/>
  <c r="E207" i="7"/>
  <c r="F207" i="7"/>
  <c r="G207" i="7"/>
  <c r="N27" i="7"/>
  <c r="O27" i="7" s="1"/>
  <c r="M27" i="7"/>
  <c r="P27" i="7"/>
  <c r="S27" i="7"/>
  <c r="R27" i="7"/>
  <c r="Q27" i="7"/>
  <c r="E347" i="7"/>
  <c r="A347" i="7"/>
  <c r="B348" i="7"/>
  <c r="G347" i="7"/>
  <c r="F347" i="7"/>
  <c r="P346" i="7"/>
  <c r="S346" i="7"/>
  <c r="M346" i="7"/>
  <c r="N346" i="7"/>
  <c r="O346" i="7" s="1"/>
  <c r="P304" i="7"/>
  <c r="S304" i="7"/>
  <c r="N304" i="7"/>
  <c r="O304" i="7" s="1"/>
  <c r="M304" i="7"/>
  <c r="E305" i="7"/>
  <c r="A305" i="7"/>
  <c r="B306" i="7"/>
  <c r="G305" i="7"/>
  <c r="F305" i="7"/>
  <c r="A207" i="7"/>
  <c r="B208" i="7"/>
  <c r="N206" i="7"/>
  <c r="O206" i="7" s="1"/>
  <c r="M206" i="7"/>
  <c r="P206" i="7"/>
  <c r="S206" i="7"/>
  <c r="B138" i="7"/>
  <c r="A137" i="7"/>
  <c r="S136" i="7"/>
  <c r="N136" i="7"/>
  <c r="O136" i="7" s="1"/>
  <c r="P136" i="7"/>
  <c r="M136" i="7"/>
  <c r="P70" i="7"/>
  <c r="M70" i="7"/>
  <c r="N70" i="7"/>
  <c r="O70" i="7" s="1"/>
  <c r="S70" i="7"/>
  <c r="B72" i="7"/>
  <c r="A71" i="7"/>
  <c r="G52" i="7"/>
  <c r="F52" i="7"/>
  <c r="E52" i="7"/>
  <c r="P573" i="7" l="1"/>
  <c r="M573" i="7"/>
  <c r="S573" i="7"/>
  <c r="N573" i="7"/>
  <c r="O573" i="7" s="1"/>
  <c r="N839" i="7"/>
  <c r="O839" i="7" s="1"/>
  <c r="S839" i="7"/>
  <c r="M839" i="7"/>
  <c r="P839" i="7"/>
  <c r="M489" i="7"/>
  <c r="S489" i="7"/>
  <c r="P489" i="7"/>
  <c r="N489" i="7"/>
  <c r="O489" i="7" s="1"/>
  <c r="N685" i="7"/>
  <c r="O685" i="7" s="1"/>
  <c r="P685" i="7"/>
  <c r="S685" i="7"/>
  <c r="M685" i="7"/>
  <c r="N727" i="7"/>
  <c r="O727" i="7" s="1"/>
  <c r="S727" i="7"/>
  <c r="P727" i="7"/>
  <c r="M727" i="7"/>
  <c r="N895" i="7"/>
  <c r="O895" i="7" s="1"/>
  <c r="S895" i="7"/>
  <c r="P895" i="7"/>
  <c r="M895" i="7"/>
  <c r="N531" i="7"/>
  <c r="O531" i="7" s="1"/>
  <c r="S531" i="7"/>
  <c r="P531" i="7"/>
  <c r="M531" i="7"/>
  <c r="N797" i="7"/>
  <c r="O797" i="7" s="1"/>
  <c r="P797" i="7"/>
  <c r="S797" i="7"/>
  <c r="M797" i="7"/>
  <c r="N965" i="7"/>
  <c r="O965" i="7" s="1"/>
  <c r="S965" i="7"/>
  <c r="M965" i="7"/>
  <c r="P965" i="7"/>
  <c r="A966" i="7"/>
  <c r="B967" i="7"/>
  <c r="G966" i="7"/>
  <c r="F966" i="7"/>
  <c r="E966" i="7"/>
  <c r="A896" i="7"/>
  <c r="B897" i="7"/>
  <c r="G896" i="7"/>
  <c r="F896" i="7"/>
  <c r="E896" i="7"/>
  <c r="B841" i="7"/>
  <c r="A840" i="7"/>
  <c r="G840" i="7"/>
  <c r="F840" i="7"/>
  <c r="E840" i="7"/>
  <c r="A798" i="7"/>
  <c r="B799" i="7"/>
  <c r="E798" i="7"/>
  <c r="G798" i="7"/>
  <c r="F798" i="7"/>
  <c r="A728" i="7"/>
  <c r="B729" i="7"/>
  <c r="G728" i="7"/>
  <c r="F728" i="7"/>
  <c r="E728" i="7"/>
  <c r="F686" i="7"/>
  <c r="A686" i="7"/>
  <c r="E686" i="7"/>
  <c r="B687" i="7"/>
  <c r="G686" i="7"/>
  <c r="A574" i="7"/>
  <c r="G574" i="7"/>
  <c r="F574" i="7"/>
  <c r="E574" i="7"/>
  <c r="B575" i="7"/>
  <c r="A532" i="7"/>
  <c r="B533" i="7"/>
  <c r="G532" i="7"/>
  <c r="F532" i="7"/>
  <c r="E532" i="7"/>
  <c r="E490" i="7"/>
  <c r="G490" i="7"/>
  <c r="F490" i="7"/>
  <c r="A490" i="7"/>
  <c r="B491" i="7"/>
  <c r="A391" i="7"/>
  <c r="B392" i="7"/>
  <c r="G391" i="7"/>
  <c r="F391" i="7"/>
  <c r="E391" i="7"/>
  <c r="S390" i="7"/>
  <c r="P390" i="7"/>
  <c r="N390" i="7"/>
  <c r="O390" i="7" s="1"/>
  <c r="M390" i="7"/>
  <c r="E208" i="7"/>
  <c r="G208" i="7"/>
  <c r="F208" i="7"/>
  <c r="G29" i="7"/>
  <c r="F29" i="7"/>
  <c r="E29" i="7"/>
  <c r="B30" i="7"/>
  <c r="A29" i="7"/>
  <c r="E138" i="7"/>
  <c r="G138" i="7"/>
  <c r="F138" i="7"/>
  <c r="E72" i="7"/>
  <c r="G72" i="7"/>
  <c r="F72" i="7"/>
  <c r="M28" i="7"/>
  <c r="P28" i="7"/>
  <c r="S28" i="7"/>
  <c r="N28" i="7"/>
  <c r="O28" i="7" s="1"/>
  <c r="R28" i="7"/>
  <c r="Q28" i="7"/>
  <c r="G348" i="7"/>
  <c r="F348" i="7"/>
  <c r="A348" i="7"/>
  <c r="B349" i="7"/>
  <c r="E348" i="7"/>
  <c r="N347" i="7"/>
  <c r="O347" i="7" s="1"/>
  <c r="M347" i="7"/>
  <c r="S347" i="7"/>
  <c r="P347" i="7"/>
  <c r="N305" i="7"/>
  <c r="O305" i="7" s="1"/>
  <c r="M305" i="7"/>
  <c r="P305" i="7"/>
  <c r="S305" i="7"/>
  <c r="G306" i="7"/>
  <c r="F306" i="7"/>
  <c r="E306" i="7"/>
  <c r="B307" i="7"/>
  <c r="A306" i="7"/>
  <c r="A208" i="7"/>
  <c r="B209" i="7"/>
  <c r="P207" i="7"/>
  <c r="S207" i="7"/>
  <c r="N207" i="7"/>
  <c r="O207" i="7" s="1"/>
  <c r="M207" i="7"/>
  <c r="M137" i="7"/>
  <c r="P137" i="7"/>
  <c r="S137" i="7"/>
  <c r="N137" i="7"/>
  <c r="O137" i="7" s="1"/>
  <c r="A138" i="7"/>
  <c r="B139" i="7"/>
  <c r="M71" i="7"/>
  <c r="P71" i="7"/>
  <c r="N71" i="7"/>
  <c r="O71" i="7" s="1"/>
  <c r="S71" i="7"/>
  <c r="B73" i="7"/>
  <c r="A72" i="7"/>
  <c r="M574" i="7" l="1"/>
  <c r="N574" i="7"/>
  <c r="O574" i="7" s="1"/>
  <c r="P574" i="7"/>
  <c r="S574" i="7"/>
  <c r="P686" i="7"/>
  <c r="N686" i="7"/>
  <c r="O686" i="7" s="1"/>
  <c r="M686" i="7"/>
  <c r="S686" i="7"/>
  <c r="P896" i="7"/>
  <c r="N896" i="7"/>
  <c r="O896" i="7" s="1"/>
  <c r="S896" i="7"/>
  <c r="M896" i="7"/>
  <c r="M728" i="7"/>
  <c r="P728" i="7"/>
  <c r="S728" i="7"/>
  <c r="N728" i="7"/>
  <c r="O728" i="7" s="1"/>
  <c r="P966" i="7"/>
  <c r="N966" i="7"/>
  <c r="O966" i="7" s="1"/>
  <c r="S966" i="7"/>
  <c r="M966" i="7"/>
  <c r="N490" i="7"/>
  <c r="O490" i="7" s="1"/>
  <c r="S490" i="7"/>
  <c r="M490" i="7"/>
  <c r="P490" i="7"/>
  <c r="N532" i="7"/>
  <c r="O532" i="7" s="1"/>
  <c r="S532" i="7"/>
  <c r="M532" i="7"/>
  <c r="P532" i="7"/>
  <c r="P798" i="7"/>
  <c r="M798" i="7"/>
  <c r="S798" i="7"/>
  <c r="N798" i="7"/>
  <c r="O798" i="7" s="1"/>
  <c r="P840" i="7"/>
  <c r="N840" i="7"/>
  <c r="O840" i="7" s="1"/>
  <c r="S840" i="7"/>
  <c r="M840" i="7"/>
  <c r="A967" i="7"/>
  <c r="E967" i="7"/>
  <c r="B968" i="7"/>
  <c r="G967" i="7"/>
  <c r="F967" i="7"/>
  <c r="A897" i="7"/>
  <c r="E897" i="7"/>
  <c r="G897" i="7"/>
  <c r="F897" i="7"/>
  <c r="B898" i="7"/>
  <c r="E841" i="7"/>
  <c r="A841" i="7"/>
  <c r="B842" i="7"/>
  <c r="G841" i="7"/>
  <c r="F841" i="7"/>
  <c r="E799" i="7"/>
  <c r="G799" i="7"/>
  <c r="F799" i="7"/>
  <c r="B800" i="7"/>
  <c r="A799" i="7"/>
  <c r="E729" i="7"/>
  <c r="A729" i="7"/>
  <c r="G729" i="7"/>
  <c r="F729" i="7"/>
  <c r="B730" i="7"/>
  <c r="E687" i="7"/>
  <c r="A687" i="7"/>
  <c r="B688" i="7"/>
  <c r="F687" i="7"/>
  <c r="G687" i="7"/>
  <c r="E575" i="7"/>
  <c r="F575" i="7"/>
  <c r="G575" i="7"/>
  <c r="A575" i="7"/>
  <c r="B576" i="7"/>
  <c r="E533" i="7"/>
  <c r="F533" i="7"/>
  <c r="G533" i="7"/>
  <c r="A533" i="7"/>
  <c r="B534" i="7"/>
  <c r="B492" i="7"/>
  <c r="G491" i="7"/>
  <c r="F491" i="7"/>
  <c r="E491" i="7"/>
  <c r="A491" i="7"/>
  <c r="F392" i="7"/>
  <c r="A392" i="7"/>
  <c r="B393" i="7"/>
  <c r="G392" i="7"/>
  <c r="E392" i="7"/>
  <c r="N391" i="7"/>
  <c r="O391" i="7" s="1"/>
  <c r="M391" i="7"/>
  <c r="S391" i="7"/>
  <c r="P391" i="7"/>
  <c r="F30" i="7"/>
  <c r="E30" i="7"/>
  <c r="G30" i="7"/>
  <c r="B31" i="7"/>
  <c r="A30" i="7"/>
  <c r="E209" i="7"/>
  <c r="F209" i="7"/>
  <c r="G209" i="7"/>
  <c r="E139" i="7"/>
  <c r="F139" i="7"/>
  <c r="G139" i="7"/>
  <c r="S29" i="7"/>
  <c r="N29" i="7"/>
  <c r="O29" i="7" s="1"/>
  <c r="P29" i="7"/>
  <c r="M29" i="7"/>
  <c r="Q29" i="7"/>
  <c r="R29" i="7"/>
  <c r="E349" i="7"/>
  <c r="A349" i="7"/>
  <c r="B350" i="7"/>
  <c r="F349" i="7"/>
  <c r="G349" i="7"/>
  <c r="P348" i="7"/>
  <c r="S348" i="7"/>
  <c r="N348" i="7"/>
  <c r="O348" i="7" s="1"/>
  <c r="M348" i="7"/>
  <c r="E307" i="7"/>
  <c r="A307" i="7"/>
  <c r="B308" i="7"/>
  <c r="G307" i="7"/>
  <c r="F307" i="7"/>
  <c r="P306" i="7"/>
  <c r="S306" i="7"/>
  <c r="N306" i="7"/>
  <c r="O306" i="7" s="1"/>
  <c r="M306" i="7"/>
  <c r="A209" i="7"/>
  <c r="B210" i="7"/>
  <c r="N208" i="7"/>
  <c r="O208" i="7" s="1"/>
  <c r="M208" i="7"/>
  <c r="P208" i="7"/>
  <c r="S208" i="7"/>
  <c r="S138" i="7"/>
  <c r="N138" i="7"/>
  <c r="O138" i="7" s="1"/>
  <c r="P138" i="7"/>
  <c r="M138" i="7"/>
  <c r="B140" i="7"/>
  <c r="A139" i="7"/>
  <c r="N72" i="7"/>
  <c r="O72" i="7" s="1"/>
  <c r="S72" i="7"/>
  <c r="P72" i="7"/>
  <c r="M72" i="7"/>
  <c r="B74" i="7"/>
  <c r="B75" i="7" s="1"/>
  <c r="B76" i="7" s="1"/>
  <c r="B77" i="7" s="1"/>
  <c r="B78" i="7" s="1"/>
  <c r="B79" i="7" s="1"/>
  <c r="N799" i="7" l="1"/>
  <c r="O799" i="7" s="1"/>
  <c r="S799" i="7"/>
  <c r="M799" i="7"/>
  <c r="P799" i="7"/>
  <c r="M841" i="7"/>
  <c r="S841" i="7"/>
  <c r="P841" i="7"/>
  <c r="N841" i="7"/>
  <c r="O841" i="7" s="1"/>
  <c r="P533" i="7"/>
  <c r="N533" i="7"/>
  <c r="O533" i="7" s="1"/>
  <c r="S533" i="7"/>
  <c r="M533" i="7"/>
  <c r="M687" i="7"/>
  <c r="N687" i="7"/>
  <c r="O687" i="7" s="1"/>
  <c r="P687" i="7"/>
  <c r="S687" i="7"/>
  <c r="N575" i="7"/>
  <c r="O575" i="7" s="1"/>
  <c r="S575" i="7"/>
  <c r="P575" i="7"/>
  <c r="M575" i="7"/>
  <c r="N729" i="7"/>
  <c r="O729" i="7" s="1"/>
  <c r="S729" i="7"/>
  <c r="M729" i="7"/>
  <c r="P729" i="7"/>
  <c r="M897" i="7"/>
  <c r="N897" i="7"/>
  <c r="O897" i="7" s="1"/>
  <c r="S897" i="7"/>
  <c r="P897" i="7"/>
  <c r="N491" i="7"/>
  <c r="O491" i="7" s="1"/>
  <c r="S491" i="7"/>
  <c r="P491" i="7"/>
  <c r="M491" i="7"/>
  <c r="M967" i="7"/>
  <c r="P967" i="7"/>
  <c r="S967" i="7"/>
  <c r="N967" i="7"/>
  <c r="O967" i="7" s="1"/>
  <c r="E968" i="7"/>
  <c r="B969" i="7"/>
  <c r="B970" i="7" s="1"/>
  <c r="B971" i="7" s="1"/>
  <c r="B972" i="7" s="1"/>
  <c r="B973" i="7" s="1"/>
  <c r="B974" i="7" s="1"/>
  <c r="B975" i="7" s="1"/>
  <c r="G968" i="7"/>
  <c r="F968" i="7"/>
  <c r="A968" i="7"/>
  <c r="E898" i="7"/>
  <c r="B899" i="7"/>
  <c r="B900" i="7" s="1"/>
  <c r="B901" i="7" s="1"/>
  <c r="B902" i="7" s="1"/>
  <c r="B903" i="7" s="1"/>
  <c r="B904" i="7" s="1"/>
  <c r="B905" i="7" s="1"/>
  <c r="G898" i="7"/>
  <c r="F898" i="7"/>
  <c r="A898" i="7"/>
  <c r="B843" i="7"/>
  <c r="B844" i="7" s="1"/>
  <c r="B845" i="7" s="1"/>
  <c r="B846" i="7" s="1"/>
  <c r="B847" i="7" s="1"/>
  <c r="B848" i="7" s="1"/>
  <c r="B849" i="7" s="1"/>
  <c r="G842" i="7"/>
  <c r="F842" i="7"/>
  <c r="E842" i="7"/>
  <c r="A842" i="7"/>
  <c r="B801" i="7"/>
  <c r="G800" i="7"/>
  <c r="F800" i="7"/>
  <c r="E800" i="7"/>
  <c r="A800" i="7"/>
  <c r="B731" i="7"/>
  <c r="B732" i="7" s="1"/>
  <c r="B733" i="7" s="1"/>
  <c r="B734" i="7" s="1"/>
  <c r="B735" i="7" s="1"/>
  <c r="B736" i="7" s="1"/>
  <c r="B737" i="7" s="1"/>
  <c r="G730" i="7"/>
  <c r="F730" i="7"/>
  <c r="E730" i="7"/>
  <c r="A730" i="7"/>
  <c r="B689" i="7"/>
  <c r="G688" i="7"/>
  <c r="F688" i="7"/>
  <c r="A688" i="7"/>
  <c r="E688" i="7"/>
  <c r="B577" i="7"/>
  <c r="B578" i="7" s="1"/>
  <c r="B579" i="7" s="1"/>
  <c r="B580" i="7" s="1"/>
  <c r="B581" i="7" s="1"/>
  <c r="B582" i="7" s="1"/>
  <c r="B583" i="7" s="1"/>
  <c r="G576" i="7"/>
  <c r="F576" i="7"/>
  <c r="E576" i="7"/>
  <c r="A576" i="7"/>
  <c r="B535" i="7"/>
  <c r="G534" i="7"/>
  <c r="F534" i="7"/>
  <c r="E534" i="7"/>
  <c r="A534" i="7"/>
  <c r="F492" i="7"/>
  <c r="A492" i="7"/>
  <c r="E492" i="7"/>
  <c r="B493" i="7"/>
  <c r="G492" i="7"/>
  <c r="E393" i="7"/>
  <c r="B394" i="7"/>
  <c r="A393" i="7"/>
  <c r="F393" i="7"/>
  <c r="G393" i="7"/>
  <c r="P392" i="7"/>
  <c r="S392" i="7"/>
  <c r="N392" i="7"/>
  <c r="O392" i="7" s="1"/>
  <c r="M392" i="7"/>
  <c r="N30" i="7"/>
  <c r="O30" i="7" s="1"/>
  <c r="P30" i="7"/>
  <c r="S30" i="7"/>
  <c r="M30" i="7"/>
  <c r="R30" i="7"/>
  <c r="Q30" i="7"/>
  <c r="G140" i="7"/>
  <c r="F140" i="7"/>
  <c r="E140" i="7"/>
  <c r="B32" i="7"/>
  <c r="B33" i="7" s="1"/>
  <c r="B34" i="7"/>
  <c r="B35" i="7" s="1"/>
  <c r="B36" i="7" s="1"/>
  <c r="B37" i="7" s="1"/>
  <c r="G210" i="7"/>
  <c r="F210" i="7"/>
  <c r="E210" i="7"/>
  <c r="F79" i="7"/>
  <c r="G79" i="7"/>
  <c r="E79" i="7"/>
  <c r="G350" i="7"/>
  <c r="F350" i="7"/>
  <c r="B351" i="7"/>
  <c r="E350" i="7"/>
  <c r="A350" i="7"/>
  <c r="N349" i="7"/>
  <c r="O349" i="7" s="1"/>
  <c r="M349" i="7"/>
  <c r="S349" i="7"/>
  <c r="P349" i="7"/>
  <c r="G308" i="7"/>
  <c r="F308" i="7"/>
  <c r="A308" i="7"/>
  <c r="B309" i="7"/>
  <c r="E308" i="7"/>
  <c r="N307" i="7"/>
  <c r="O307" i="7" s="1"/>
  <c r="M307" i="7"/>
  <c r="P307" i="7"/>
  <c r="S307" i="7"/>
  <c r="A210" i="7"/>
  <c r="B211" i="7"/>
  <c r="P209" i="7"/>
  <c r="S209" i="7"/>
  <c r="N209" i="7"/>
  <c r="O209" i="7" s="1"/>
  <c r="M209" i="7"/>
  <c r="A140" i="7"/>
  <c r="B141" i="7"/>
  <c r="M139" i="7"/>
  <c r="P139" i="7"/>
  <c r="N139" i="7"/>
  <c r="O139" i="7" s="1"/>
  <c r="S139" i="7"/>
  <c r="A79" i="7"/>
  <c r="B80" i="7"/>
  <c r="N492" i="7" l="1"/>
  <c r="O492" i="7" s="1"/>
  <c r="P492" i="7"/>
  <c r="M492" i="7"/>
  <c r="S492" i="7"/>
  <c r="N898" i="7"/>
  <c r="O898" i="7" s="1"/>
  <c r="S898" i="7"/>
  <c r="M898" i="7"/>
  <c r="P898" i="7"/>
  <c r="P688" i="7"/>
  <c r="M688" i="7"/>
  <c r="S688" i="7"/>
  <c r="N688" i="7"/>
  <c r="O688" i="7" s="1"/>
  <c r="S968" i="7"/>
  <c r="M968" i="7"/>
  <c r="N968" i="7"/>
  <c r="O968" i="7" s="1"/>
  <c r="P968" i="7"/>
  <c r="M534" i="7"/>
  <c r="S534" i="7"/>
  <c r="P534" i="7"/>
  <c r="N534" i="7"/>
  <c r="O534" i="7" s="1"/>
  <c r="N800" i="7"/>
  <c r="O800" i="7" s="1"/>
  <c r="S800" i="7"/>
  <c r="P800" i="7"/>
  <c r="M800" i="7"/>
  <c r="P730" i="7"/>
  <c r="N730" i="7"/>
  <c r="O730" i="7" s="1"/>
  <c r="S730" i="7"/>
  <c r="M730" i="7"/>
  <c r="P576" i="7"/>
  <c r="M576" i="7"/>
  <c r="S576" i="7"/>
  <c r="N576" i="7"/>
  <c r="O576" i="7" s="1"/>
  <c r="N842" i="7"/>
  <c r="O842" i="7" s="1"/>
  <c r="S842" i="7"/>
  <c r="M842" i="7"/>
  <c r="P842" i="7"/>
  <c r="B584" i="7"/>
  <c r="A583" i="7"/>
  <c r="F583" i="7"/>
  <c r="E583" i="7"/>
  <c r="G583" i="7"/>
  <c r="G975" i="7"/>
  <c r="B976" i="7"/>
  <c r="A975" i="7"/>
  <c r="E975" i="7"/>
  <c r="F975" i="7"/>
  <c r="G905" i="7"/>
  <c r="B906" i="7"/>
  <c r="A905" i="7"/>
  <c r="E905" i="7"/>
  <c r="F905" i="7"/>
  <c r="G849" i="7"/>
  <c r="F849" i="7"/>
  <c r="E849" i="7"/>
  <c r="A849" i="7"/>
  <c r="B850" i="7"/>
  <c r="G737" i="7"/>
  <c r="A737" i="7"/>
  <c r="F737" i="7"/>
  <c r="E737" i="7"/>
  <c r="B738" i="7"/>
  <c r="M393" i="7"/>
  <c r="P393" i="7"/>
  <c r="N393" i="7"/>
  <c r="O393" i="7" s="1"/>
  <c r="S393" i="7"/>
  <c r="B395" i="7"/>
  <c r="G394" i="7"/>
  <c r="F394" i="7"/>
  <c r="E394" i="7"/>
  <c r="A394" i="7"/>
  <c r="B38" i="7"/>
  <c r="F37" i="7"/>
  <c r="G37" i="7"/>
  <c r="E37" i="7"/>
  <c r="A37" i="7"/>
  <c r="G141" i="7"/>
  <c r="F141" i="7"/>
  <c r="E141" i="7"/>
  <c r="G211" i="7"/>
  <c r="F211" i="7"/>
  <c r="E211" i="7"/>
  <c r="B81" i="7"/>
  <c r="B82" i="7" s="1"/>
  <c r="F80" i="7"/>
  <c r="E80" i="7"/>
  <c r="G80" i="7"/>
  <c r="E351" i="7"/>
  <c r="A351" i="7"/>
  <c r="B352" i="7"/>
  <c r="G351" i="7"/>
  <c r="F351" i="7"/>
  <c r="P350" i="7"/>
  <c r="S350" i="7"/>
  <c r="M350" i="7"/>
  <c r="N350" i="7"/>
  <c r="O350" i="7" s="1"/>
  <c r="E309" i="7"/>
  <c r="A309" i="7"/>
  <c r="B310" i="7"/>
  <c r="G309" i="7"/>
  <c r="F309" i="7"/>
  <c r="P308" i="7"/>
  <c r="S308" i="7"/>
  <c r="N308" i="7"/>
  <c r="O308" i="7" s="1"/>
  <c r="M308" i="7"/>
  <c r="A211" i="7"/>
  <c r="B212" i="7"/>
  <c r="N210" i="7"/>
  <c r="O210" i="7" s="1"/>
  <c r="M210" i="7"/>
  <c r="P210" i="7"/>
  <c r="S210" i="7"/>
  <c r="B142" i="7"/>
  <c r="A141" i="7"/>
  <c r="S140" i="7"/>
  <c r="N140" i="7"/>
  <c r="O140" i="7" s="1"/>
  <c r="P140" i="7"/>
  <c r="M140" i="7"/>
  <c r="S79" i="7"/>
  <c r="M79" i="7"/>
  <c r="N79" i="7"/>
  <c r="O79" i="7" s="1"/>
  <c r="P79" i="7"/>
  <c r="A80" i="7"/>
  <c r="M737" i="7" l="1"/>
  <c r="S737" i="7"/>
  <c r="P737" i="7"/>
  <c r="N737" i="7"/>
  <c r="O737" i="7" s="1"/>
  <c r="M583" i="7"/>
  <c r="N583" i="7"/>
  <c r="O583" i="7" s="1"/>
  <c r="S583" i="7"/>
  <c r="P583" i="7"/>
  <c r="M905" i="7"/>
  <c r="P905" i="7"/>
  <c r="N905" i="7"/>
  <c r="O905" i="7" s="1"/>
  <c r="S905" i="7"/>
  <c r="M975" i="7"/>
  <c r="P975" i="7"/>
  <c r="N975" i="7"/>
  <c r="O975" i="7" s="1"/>
  <c r="S975" i="7"/>
  <c r="M849" i="7"/>
  <c r="S849" i="7"/>
  <c r="P849" i="7"/>
  <c r="N849" i="7"/>
  <c r="O849" i="7" s="1"/>
  <c r="B398" i="7"/>
  <c r="B399" i="7" s="1"/>
  <c r="B400" i="7" s="1"/>
  <c r="B401" i="7" s="1"/>
  <c r="F401" i="7" s="1"/>
  <c r="B396" i="7"/>
  <c r="B585" i="7"/>
  <c r="A584" i="7"/>
  <c r="F584" i="7"/>
  <c r="E584" i="7"/>
  <c r="G584" i="7"/>
  <c r="A976" i="7"/>
  <c r="E976" i="7"/>
  <c r="G976" i="7"/>
  <c r="F976" i="7"/>
  <c r="B977" i="7"/>
  <c r="A906" i="7"/>
  <c r="E906" i="7"/>
  <c r="G906" i="7"/>
  <c r="F906" i="7"/>
  <c r="B907" i="7"/>
  <c r="G850" i="7"/>
  <c r="F850" i="7"/>
  <c r="E850" i="7"/>
  <c r="A850" i="7"/>
  <c r="B851" i="7"/>
  <c r="A738" i="7"/>
  <c r="E738" i="7"/>
  <c r="F738" i="7"/>
  <c r="B739" i="7"/>
  <c r="G738" i="7"/>
  <c r="A401" i="7"/>
  <c r="S394" i="7"/>
  <c r="P394" i="7"/>
  <c r="M394" i="7"/>
  <c r="N394" i="7"/>
  <c r="O394" i="7" s="1"/>
  <c r="A81" i="7"/>
  <c r="E82" i="7"/>
  <c r="G82" i="7"/>
  <c r="F82" i="7"/>
  <c r="E81" i="7"/>
  <c r="F81" i="7"/>
  <c r="G81" i="7"/>
  <c r="F212" i="7"/>
  <c r="E212" i="7"/>
  <c r="G212" i="7"/>
  <c r="R37" i="7"/>
  <c r="N37" i="7"/>
  <c r="O37" i="7" s="1"/>
  <c r="Q37" i="7"/>
  <c r="P37" i="7"/>
  <c r="M37" i="7"/>
  <c r="S37" i="7"/>
  <c r="F38" i="7"/>
  <c r="E38" i="7"/>
  <c r="G38" i="7"/>
  <c r="B39" i="7"/>
  <c r="A38" i="7"/>
  <c r="F142" i="7"/>
  <c r="E142" i="7"/>
  <c r="G142" i="7"/>
  <c r="B353" i="7"/>
  <c r="G352" i="7"/>
  <c r="F352" i="7"/>
  <c r="A352" i="7"/>
  <c r="E352" i="7"/>
  <c r="N351" i="7"/>
  <c r="O351" i="7" s="1"/>
  <c r="M351" i="7"/>
  <c r="S351" i="7"/>
  <c r="P351" i="7"/>
  <c r="B311" i="7"/>
  <c r="G310" i="7"/>
  <c r="F310" i="7"/>
  <c r="E310" i="7"/>
  <c r="A310" i="7"/>
  <c r="N309" i="7"/>
  <c r="O309" i="7" s="1"/>
  <c r="M309" i="7"/>
  <c r="P309" i="7"/>
  <c r="S309" i="7"/>
  <c r="A212" i="7"/>
  <c r="B213" i="7"/>
  <c r="B214" i="7" s="1"/>
  <c r="B215" i="7" s="1"/>
  <c r="B216" i="7" s="1"/>
  <c r="B217" i="7" s="1"/>
  <c r="B218" i="7" s="1"/>
  <c r="B219" i="7" s="1"/>
  <c r="P211" i="7"/>
  <c r="S211" i="7"/>
  <c r="N211" i="7"/>
  <c r="O211" i="7" s="1"/>
  <c r="M211" i="7"/>
  <c r="M141" i="7"/>
  <c r="P141" i="7"/>
  <c r="N141" i="7"/>
  <c r="O141" i="7" s="1"/>
  <c r="S141" i="7"/>
  <c r="A142" i="7"/>
  <c r="B143" i="7"/>
  <c r="B144" i="7" s="1"/>
  <c r="B145" i="7" s="1"/>
  <c r="B146" i="7" s="1"/>
  <c r="B147" i="7" s="1"/>
  <c r="B148" i="7" s="1"/>
  <c r="B149" i="7" s="1"/>
  <c r="N80" i="7"/>
  <c r="O80" i="7" s="1"/>
  <c r="M80" i="7"/>
  <c r="S80" i="7"/>
  <c r="P80" i="7"/>
  <c r="B83" i="7"/>
  <c r="A82" i="7"/>
  <c r="E401" i="7" l="1"/>
  <c r="G401" i="7"/>
  <c r="N850" i="7"/>
  <c r="O850" i="7" s="1"/>
  <c r="S850" i="7"/>
  <c r="M850" i="7"/>
  <c r="P850" i="7"/>
  <c r="N906" i="7"/>
  <c r="O906" i="7" s="1"/>
  <c r="S906" i="7"/>
  <c r="P906" i="7"/>
  <c r="M906" i="7"/>
  <c r="S976" i="7"/>
  <c r="M976" i="7"/>
  <c r="N976" i="7"/>
  <c r="O976" i="7" s="1"/>
  <c r="P976" i="7"/>
  <c r="S584" i="7"/>
  <c r="P584" i="7"/>
  <c r="N584" i="7"/>
  <c r="O584" i="7" s="1"/>
  <c r="M584" i="7"/>
  <c r="N738" i="7"/>
  <c r="O738" i="7" s="1"/>
  <c r="S738" i="7"/>
  <c r="M738" i="7"/>
  <c r="P738" i="7"/>
  <c r="B402" i="7"/>
  <c r="A585" i="7"/>
  <c r="B586" i="7"/>
  <c r="F585" i="7"/>
  <c r="E585" i="7"/>
  <c r="G585" i="7"/>
  <c r="P81" i="7"/>
  <c r="N81" i="7"/>
  <c r="O81" i="7" s="1"/>
  <c r="M81" i="7"/>
  <c r="S81" i="7"/>
  <c r="E977" i="7"/>
  <c r="G977" i="7"/>
  <c r="F977" i="7"/>
  <c r="B978" i="7"/>
  <c r="A977" i="7"/>
  <c r="E907" i="7"/>
  <c r="G907" i="7"/>
  <c r="F907" i="7"/>
  <c r="B908" i="7"/>
  <c r="A907" i="7"/>
  <c r="E851" i="7"/>
  <c r="A851" i="7"/>
  <c r="B852" i="7"/>
  <c r="G851" i="7"/>
  <c r="F851" i="7"/>
  <c r="B740" i="7"/>
  <c r="E739" i="7"/>
  <c r="A739" i="7"/>
  <c r="G739" i="7"/>
  <c r="F739" i="7"/>
  <c r="B403" i="7"/>
  <c r="G402" i="7"/>
  <c r="F402" i="7"/>
  <c r="E402" i="7"/>
  <c r="A402" i="7"/>
  <c r="S401" i="7"/>
  <c r="P401" i="7"/>
  <c r="N401" i="7"/>
  <c r="O401" i="7" s="1"/>
  <c r="M401" i="7"/>
  <c r="G39" i="7"/>
  <c r="F39" i="7"/>
  <c r="E39" i="7"/>
  <c r="B40" i="7"/>
  <c r="A39" i="7"/>
  <c r="F149" i="7"/>
  <c r="G149" i="7"/>
  <c r="E149" i="7"/>
  <c r="E219" i="7"/>
  <c r="G219" i="7"/>
  <c r="F219" i="7"/>
  <c r="S38" i="7"/>
  <c r="N38" i="7"/>
  <c r="O38" i="7" s="1"/>
  <c r="M38" i="7"/>
  <c r="Q38" i="7"/>
  <c r="R38" i="7"/>
  <c r="P38" i="7"/>
  <c r="E83" i="7"/>
  <c r="F83" i="7"/>
  <c r="G83" i="7"/>
  <c r="P352" i="7"/>
  <c r="S352" i="7"/>
  <c r="N352" i="7"/>
  <c r="O352" i="7" s="1"/>
  <c r="M352" i="7"/>
  <c r="P310" i="7"/>
  <c r="S310" i="7"/>
  <c r="N310" i="7"/>
  <c r="O310" i="7" s="1"/>
  <c r="M310" i="7"/>
  <c r="A219" i="7"/>
  <c r="B220" i="7"/>
  <c r="N212" i="7"/>
  <c r="O212" i="7" s="1"/>
  <c r="M212" i="7"/>
  <c r="P212" i="7"/>
  <c r="S212" i="7"/>
  <c r="A149" i="7"/>
  <c r="B150" i="7"/>
  <c r="S142" i="7"/>
  <c r="N142" i="7"/>
  <c r="O142" i="7" s="1"/>
  <c r="P142" i="7"/>
  <c r="M142" i="7"/>
  <c r="S82" i="7"/>
  <c r="N82" i="7"/>
  <c r="O82" i="7" s="1"/>
  <c r="P82" i="7"/>
  <c r="M82" i="7"/>
  <c r="B84" i="7"/>
  <c r="A83" i="7"/>
  <c r="P851" i="7" l="1"/>
  <c r="N851" i="7"/>
  <c r="O851" i="7" s="1"/>
  <c r="S851" i="7"/>
  <c r="M851" i="7"/>
  <c r="P585" i="7"/>
  <c r="M585" i="7"/>
  <c r="S585" i="7"/>
  <c r="N585" i="7"/>
  <c r="O585" i="7" s="1"/>
  <c r="N739" i="7"/>
  <c r="O739" i="7" s="1"/>
  <c r="S739" i="7"/>
  <c r="P739" i="7"/>
  <c r="M739" i="7"/>
  <c r="P907" i="7"/>
  <c r="N907" i="7"/>
  <c r="O907" i="7" s="1"/>
  <c r="S907" i="7"/>
  <c r="M907" i="7"/>
  <c r="N977" i="7"/>
  <c r="O977" i="7" s="1"/>
  <c r="S977" i="7"/>
  <c r="P977" i="7"/>
  <c r="M977" i="7"/>
  <c r="B587" i="7"/>
  <c r="A586" i="7"/>
  <c r="G586" i="7"/>
  <c r="F586" i="7"/>
  <c r="E586" i="7"/>
  <c r="G978" i="7"/>
  <c r="E978" i="7"/>
  <c r="F978" i="7"/>
  <c r="A978" i="7"/>
  <c r="B979" i="7"/>
  <c r="G908" i="7"/>
  <c r="F908" i="7"/>
  <c r="E908" i="7"/>
  <c r="A908" i="7"/>
  <c r="B909" i="7"/>
  <c r="E852" i="7"/>
  <c r="F852" i="7"/>
  <c r="A852" i="7"/>
  <c r="B853" i="7"/>
  <c r="G852" i="7"/>
  <c r="A740" i="7"/>
  <c r="F740" i="7"/>
  <c r="G740" i="7"/>
  <c r="E740" i="7"/>
  <c r="B741" i="7"/>
  <c r="G403" i="7"/>
  <c r="A403" i="7"/>
  <c r="B404" i="7"/>
  <c r="F403" i="7"/>
  <c r="E403" i="7"/>
  <c r="P402" i="7"/>
  <c r="N402" i="7"/>
  <c r="O402" i="7" s="1"/>
  <c r="S402" i="7"/>
  <c r="M402" i="7"/>
  <c r="F150" i="7"/>
  <c r="E150" i="7"/>
  <c r="G150" i="7"/>
  <c r="G220" i="7"/>
  <c r="F220" i="7"/>
  <c r="E220" i="7"/>
  <c r="S39" i="7"/>
  <c r="N39" i="7"/>
  <c r="O39" i="7" s="1"/>
  <c r="P39" i="7"/>
  <c r="R39" i="7"/>
  <c r="Q39" i="7"/>
  <c r="M39" i="7"/>
  <c r="G84" i="7"/>
  <c r="F84" i="7"/>
  <c r="E84" i="7"/>
  <c r="E40" i="7"/>
  <c r="G40" i="7"/>
  <c r="F40" i="7"/>
  <c r="B41" i="7"/>
  <c r="A40" i="7"/>
  <c r="B221" i="7"/>
  <c r="A220" i="7"/>
  <c r="S219" i="7"/>
  <c r="N219" i="7"/>
  <c r="O219" i="7" s="1"/>
  <c r="M219" i="7"/>
  <c r="P219" i="7"/>
  <c r="B151" i="7"/>
  <c r="A150" i="7"/>
  <c r="S149" i="7"/>
  <c r="N149" i="7"/>
  <c r="O149" i="7" s="1"/>
  <c r="P149" i="7"/>
  <c r="M149" i="7"/>
  <c r="P83" i="7"/>
  <c r="M83" i="7"/>
  <c r="N83" i="7"/>
  <c r="O83" i="7" s="1"/>
  <c r="S83" i="7"/>
  <c r="B85" i="7"/>
  <c r="A84" i="7"/>
  <c r="M908" i="7" l="1"/>
  <c r="S908" i="7"/>
  <c r="P908" i="7"/>
  <c r="N908" i="7"/>
  <c r="O908" i="7" s="1"/>
  <c r="M586" i="7"/>
  <c r="N586" i="7"/>
  <c r="O586" i="7" s="1"/>
  <c r="P586" i="7"/>
  <c r="S586" i="7"/>
  <c r="N740" i="7"/>
  <c r="O740" i="7" s="1"/>
  <c r="S740" i="7"/>
  <c r="M740" i="7"/>
  <c r="P740" i="7"/>
  <c r="N978" i="7"/>
  <c r="O978" i="7" s="1"/>
  <c r="P978" i="7"/>
  <c r="M978" i="7"/>
  <c r="S978" i="7"/>
  <c r="M852" i="7"/>
  <c r="P852" i="7"/>
  <c r="N852" i="7"/>
  <c r="O852" i="7" s="1"/>
  <c r="S852" i="7"/>
  <c r="A587" i="7"/>
  <c r="B588" i="7"/>
  <c r="E587" i="7"/>
  <c r="G587" i="7"/>
  <c r="F587" i="7"/>
  <c r="A979" i="7"/>
  <c r="G979" i="7"/>
  <c r="B980" i="7"/>
  <c r="F979" i="7"/>
  <c r="E979" i="7"/>
  <c r="A909" i="7"/>
  <c r="B910" i="7"/>
  <c r="G909" i="7"/>
  <c r="F909" i="7"/>
  <c r="E909" i="7"/>
  <c r="A853" i="7"/>
  <c r="B854" i="7"/>
  <c r="F853" i="7"/>
  <c r="G853" i="7"/>
  <c r="E853" i="7"/>
  <c r="G741" i="7"/>
  <c r="F741" i="7"/>
  <c r="B742" i="7"/>
  <c r="A741" i="7"/>
  <c r="E741" i="7"/>
  <c r="M403" i="7"/>
  <c r="N403" i="7"/>
  <c r="O403" i="7" s="1"/>
  <c r="P403" i="7"/>
  <c r="S403" i="7"/>
  <c r="G404" i="7"/>
  <c r="F404" i="7"/>
  <c r="E404" i="7"/>
  <c r="A404" i="7"/>
  <c r="B405" i="7"/>
  <c r="G151" i="7"/>
  <c r="F151" i="7"/>
  <c r="E151" i="7"/>
  <c r="E221" i="7"/>
  <c r="F221" i="7"/>
  <c r="G221" i="7"/>
  <c r="G85" i="7"/>
  <c r="F85" i="7"/>
  <c r="E85" i="7"/>
  <c r="M40" i="7"/>
  <c r="S40" i="7"/>
  <c r="Q40" i="7"/>
  <c r="P40" i="7"/>
  <c r="N40" i="7"/>
  <c r="O40" i="7" s="1"/>
  <c r="R40" i="7"/>
  <c r="E41" i="7"/>
  <c r="G41" i="7"/>
  <c r="F41" i="7"/>
  <c r="A41" i="7"/>
  <c r="B42" i="7"/>
  <c r="M220" i="7"/>
  <c r="P220" i="7"/>
  <c r="S220" i="7"/>
  <c r="N220" i="7"/>
  <c r="O220" i="7" s="1"/>
  <c r="A221" i="7"/>
  <c r="B222" i="7"/>
  <c r="M150" i="7"/>
  <c r="P150" i="7"/>
  <c r="S150" i="7"/>
  <c r="N150" i="7"/>
  <c r="O150" i="7" s="1"/>
  <c r="A151" i="7"/>
  <c r="B152" i="7"/>
  <c r="M84" i="7"/>
  <c r="N84" i="7"/>
  <c r="O84" i="7" s="1"/>
  <c r="S84" i="7"/>
  <c r="P84" i="7"/>
  <c r="B86" i="7"/>
  <c r="A85" i="7"/>
  <c r="P979" i="7" l="1"/>
  <c r="M979" i="7"/>
  <c r="N979" i="7"/>
  <c r="O979" i="7" s="1"/>
  <c r="S979" i="7"/>
  <c r="N587" i="7"/>
  <c r="O587" i="7" s="1"/>
  <c r="S587" i="7"/>
  <c r="P587" i="7"/>
  <c r="M587" i="7"/>
  <c r="S909" i="7"/>
  <c r="N909" i="7"/>
  <c r="O909" i="7" s="1"/>
  <c r="P909" i="7"/>
  <c r="M909" i="7"/>
  <c r="P741" i="7"/>
  <c r="N741" i="7"/>
  <c r="O741" i="7" s="1"/>
  <c r="S741" i="7"/>
  <c r="M741" i="7"/>
  <c r="S853" i="7"/>
  <c r="M853" i="7"/>
  <c r="N853" i="7"/>
  <c r="O853" i="7" s="1"/>
  <c r="P853" i="7"/>
  <c r="B589" i="7"/>
  <c r="A588" i="7"/>
  <c r="E588" i="7"/>
  <c r="G588" i="7"/>
  <c r="F588" i="7"/>
  <c r="A980" i="7"/>
  <c r="E980" i="7"/>
  <c r="B981" i="7"/>
  <c r="G980" i="7"/>
  <c r="F980" i="7"/>
  <c r="A910" i="7"/>
  <c r="E910" i="7"/>
  <c r="B911" i="7"/>
  <c r="F910" i="7"/>
  <c r="G910" i="7"/>
  <c r="A854" i="7"/>
  <c r="B855" i="7"/>
  <c r="E854" i="7"/>
  <c r="G854" i="7"/>
  <c r="F854" i="7"/>
  <c r="A742" i="7"/>
  <c r="F742" i="7"/>
  <c r="G742" i="7"/>
  <c r="E742" i="7"/>
  <c r="B743" i="7"/>
  <c r="S404" i="7"/>
  <c r="P404" i="7"/>
  <c r="M404" i="7"/>
  <c r="N404" i="7"/>
  <c r="O404" i="7" s="1"/>
  <c r="A405" i="7"/>
  <c r="B406" i="7"/>
  <c r="F405" i="7"/>
  <c r="G405" i="7"/>
  <c r="E405" i="7"/>
  <c r="G42" i="7"/>
  <c r="E42" i="7"/>
  <c r="F42" i="7"/>
  <c r="B43" i="7"/>
  <c r="A42" i="7"/>
  <c r="S41" i="7"/>
  <c r="M41" i="7"/>
  <c r="N41" i="7"/>
  <c r="O41" i="7" s="1"/>
  <c r="R41" i="7"/>
  <c r="Q41" i="7"/>
  <c r="P41" i="7"/>
  <c r="E152" i="7"/>
  <c r="G152" i="7"/>
  <c r="F152" i="7"/>
  <c r="E222" i="7"/>
  <c r="F222" i="7"/>
  <c r="G222" i="7"/>
  <c r="F86" i="7"/>
  <c r="E86" i="7"/>
  <c r="G86" i="7"/>
  <c r="S221" i="7"/>
  <c r="N221" i="7"/>
  <c r="O221" i="7" s="1"/>
  <c r="M221" i="7"/>
  <c r="P221" i="7"/>
  <c r="B223" i="7"/>
  <c r="A222" i="7"/>
  <c r="S151" i="7"/>
  <c r="N151" i="7"/>
  <c r="O151" i="7" s="1"/>
  <c r="P151" i="7"/>
  <c r="M151" i="7"/>
  <c r="B153" i="7"/>
  <c r="A152" i="7"/>
  <c r="S85" i="7"/>
  <c r="P85" i="7"/>
  <c r="M85" i="7"/>
  <c r="N85" i="7"/>
  <c r="O85" i="7" s="1"/>
  <c r="B87" i="7"/>
  <c r="A86" i="7"/>
  <c r="N854" i="7" l="1"/>
  <c r="O854" i="7" s="1"/>
  <c r="S854" i="7"/>
  <c r="P854" i="7"/>
  <c r="M854" i="7"/>
  <c r="M742" i="7"/>
  <c r="P742" i="7"/>
  <c r="N742" i="7"/>
  <c r="O742" i="7" s="1"/>
  <c r="S742" i="7"/>
  <c r="P910" i="7"/>
  <c r="M910" i="7"/>
  <c r="S910" i="7"/>
  <c r="N910" i="7"/>
  <c r="O910" i="7" s="1"/>
  <c r="M980" i="7"/>
  <c r="S980" i="7"/>
  <c r="P980" i="7"/>
  <c r="N980" i="7"/>
  <c r="O980" i="7" s="1"/>
  <c r="M588" i="7"/>
  <c r="P588" i="7"/>
  <c r="N588" i="7"/>
  <c r="O588" i="7" s="1"/>
  <c r="S588" i="7"/>
  <c r="A589" i="7"/>
  <c r="B590" i="7"/>
  <c r="G589" i="7"/>
  <c r="F589" i="7"/>
  <c r="E589" i="7"/>
  <c r="E981" i="7"/>
  <c r="G981" i="7"/>
  <c r="F981" i="7"/>
  <c r="A981" i="7"/>
  <c r="B982" i="7"/>
  <c r="E911" i="7"/>
  <c r="G911" i="7"/>
  <c r="F911" i="7"/>
  <c r="A911" i="7"/>
  <c r="B912" i="7"/>
  <c r="E855" i="7"/>
  <c r="G855" i="7"/>
  <c r="A855" i="7"/>
  <c r="B856" i="7"/>
  <c r="F855" i="7"/>
  <c r="F743" i="7"/>
  <c r="E743" i="7"/>
  <c r="G743" i="7"/>
  <c r="A743" i="7"/>
  <c r="B744" i="7"/>
  <c r="N405" i="7"/>
  <c r="O405" i="7" s="1"/>
  <c r="M405" i="7"/>
  <c r="P405" i="7"/>
  <c r="S405" i="7"/>
  <c r="A406" i="7"/>
  <c r="F406" i="7"/>
  <c r="E406" i="7"/>
  <c r="G406" i="7"/>
  <c r="B407" i="7"/>
  <c r="G223" i="7"/>
  <c r="E223" i="7"/>
  <c r="F223" i="7"/>
  <c r="P42" i="7"/>
  <c r="S42" i="7"/>
  <c r="M42" i="7"/>
  <c r="Q42" i="7"/>
  <c r="N42" i="7"/>
  <c r="O42" i="7" s="1"/>
  <c r="R42" i="7"/>
  <c r="G43" i="7"/>
  <c r="F43" i="7"/>
  <c r="E43" i="7"/>
  <c r="B44" i="7"/>
  <c r="A43" i="7"/>
  <c r="E153" i="7"/>
  <c r="G153" i="7"/>
  <c r="F153" i="7"/>
  <c r="A223" i="7"/>
  <c r="B224" i="7"/>
  <c r="M222" i="7"/>
  <c r="P222" i="7"/>
  <c r="S222" i="7"/>
  <c r="N222" i="7"/>
  <c r="O222" i="7" s="1"/>
  <c r="A153" i="7"/>
  <c r="B154" i="7"/>
  <c r="M152" i="7"/>
  <c r="P152" i="7"/>
  <c r="S152" i="7"/>
  <c r="N152" i="7"/>
  <c r="O152" i="7" s="1"/>
  <c r="P86" i="7"/>
  <c r="N86" i="7"/>
  <c r="O86" i="7" s="1"/>
  <c r="S86" i="7"/>
  <c r="M86" i="7"/>
  <c r="B88" i="7"/>
  <c r="B89" i="7" s="1"/>
  <c r="B90" i="7" s="1"/>
  <c r="B91" i="7" s="1"/>
  <c r="B92" i="7" s="1"/>
  <c r="B93" i="7" s="1"/>
  <c r="Z49" i="1" l="1"/>
  <c r="AF49" i="1" s="1"/>
  <c r="Z45" i="1"/>
  <c r="AF45" i="1" s="1"/>
  <c r="N855" i="7"/>
  <c r="O855" i="7" s="1"/>
  <c r="S855" i="7"/>
  <c r="M855" i="7"/>
  <c r="P855" i="7"/>
  <c r="N911" i="7"/>
  <c r="O911" i="7" s="1"/>
  <c r="S911" i="7"/>
  <c r="P911" i="7"/>
  <c r="M911" i="7"/>
  <c r="N981" i="7"/>
  <c r="O981" i="7" s="1"/>
  <c r="S981" i="7"/>
  <c r="M981" i="7"/>
  <c r="P981" i="7"/>
  <c r="N589" i="7"/>
  <c r="O589" i="7" s="1"/>
  <c r="S589" i="7"/>
  <c r="M589" i="7"/>
  <c r="P589" i="7"/>
  <c r="P743" i="7"/>
  <c r="M743" i="7"/>
  <c r="S743" i="7"/>
  <c r="N743" i="7"/>
  <c r="O743" i="7" s="1"/>
  <c r="B591" i="7"/>
  <c r="A590" i="7"/>
  <c r="F590" i="7"/>
  <c r="G590" i="7"/>
  <c r="E590" i="7"/>
  <c r="B983" i="7"/>
  <c r="B984" i="7" s="1"/>
  <c r="B985" i="7" s="1"/>
  <c r="B986" i="7" s="1"/>
  <c r="B987" i="7" s="1"/>
  <c r="B988" i="7" s="1"/>
  <c r="B989" i="7" s="1"/>
  <c r="G982" i="7"/>
  <c r="F982" i="7"/>
  <c r="E982" i="7"/>
  <c r="A982" i="7"/>
  <c r="B913" i="7"/>
  <c r="G912" i="7"/>
  <c r="F912" i="7"/>
  <c r="E912" i="7"/>
  <c r="A912" i="7"/>
  <c r="B857" i="7"/>
  <c r="F856" i="7"/>
  <c r="E856" i="7"/>
  <c r="A856" i="7"/>
  <c r="G856" i="7"/>
  <c r="E744" i="7"/>
  <c r="F744" i="7"/>
  <c r="B745" i="7"/>
  <c r="B746" i="7" s="1"/>
  <c r="B747" i="7" s="1"/>
  <c r="B748" i="7" s="1"/>
  <c r="B749" i="7" s="1"/>
  <c r="B750" i="7" s="1"/>
  <c r="B751" i="7" s="1"/>
  <c r="A744" i="7"/>
  <c r="G744" i="7"/>
  <c r="N406" i="7"/>
  <c r="O406" i="7" s="1"/>
  <c r="M406" i="7"/>
  <c r="S406" i="7"/>
  <c r="P406" i="7"/>
  <c r="F407" i="7"/>
  <c r="G407" i="7"/>
  <c r="A407" i="7"/>
  <c r="B408" i="7"/>
  <c r="E407" i="7"/>
  <c r="G154" i="7"/>
  <c r="E154" i="7"/>
  <c r="F154" i="7"/>
  <c r="Q43" i="7"/>
  <c r="M43" i="7"/>
  <c r="R43" i="7"/>
  <c r="N43" i="7"/>
  <c r="O43" i="7" s="1"/>
  <c r="S43" i="7"/>
  <c r="P43" i="7"/>
  <c r="G224" i="7"/>
  <c r="E224" i="7"/>
  <c r="F224" i="7"/>
  <c r="F93" i="7"/>
  <c r="G93" i="7"/>
  <c r="E93" i="7"/>
  <c r="E44" i="7"/>
  <c r="Z20" i="1" s="1"/>
  <c r="G44" i="7"/>
  <c r="F44" i="7"/>
  <c r="B45" i="7"/>
  <c r="A44" i="7"/>
  <c r="B225" i="7"/>
  <c r="A224" i="7"/>
  <c r="S223" i="7"/>
  <c r="N223" i="7"/>
  <c r="O223" i="7" s="1"/>
  <c r="M223" i="7"/>
  <c r="P223" i="7"/>
  <c r="B155" i="7"/>
  <c r="A154" i="7"/>
  <c r="S153" i="7"/>
  <c r="N153" i="7"/>
  <c r="O153" i="7" s="1"/>
  <c r="M153" i="7"/>
  <c r="P153" i="7"/>
  <c r="B94" i="7"/>
  <c r="A93" i="7"/>
  <c r="Z50" i="1" l="1"/>
  <c r="AF50" i="1" s="1"/>
  <c r="Z48" i="1"/>
  <c r="AF48" i="1" s="1"/>
  <c r="Q68" i="7"/>
  <c r="Z47" i="1"/>
  <c r="AF47" i="1" s="1"/>
  <c r="AF20" i="1"/>
  <c r="P982" i="7"/>
  <c r="N982" i="7"/>
  <c r="O982" i="7" s="1"/>
  <c r="S982" i="7"/>
  <c r="M982" i="7"/>
  <c r="S590" i="7"/>
  <c r="P590" i="7"/>
  <c r="N590" i="7"/>
  <c r="O590" i="7" s="1"/>
  <c r="M590" i="7"/>
  <c r="M744" i="7"/>
  <c r="P744" i="7"/>
  <c r="S744" i="7"/>
  <c r="N744" i="7"/>
  <c r="O744" i="7" s="1"/>
  <c r="P856" i="7"/>
  <c r="N856" i="7"/>
  <c r="O856" i="7" s="1"/>
  <c r="S856" i="7"/>
  <c r="M856" i="7"/>
  <c r="P912" i="7"/>
  <c r="N912" i="7"/>
  <c r="O912" i="7" s="1"/>
  <c r="S912" i="7"/>
  <c r="M912" i="7"/>
  <c r="B916" i="7"/>
  <c r="B917" i="7" s="1"/>
  <c r="B918" i="7" s="1"/>
  <c r="B919" i="7" s="1"/>
  <c r="E919" i="7" s="1"/>
  <c r="B914" i="7"/>
  <c r="B915" i="7" s="1"/>
  <c r="A989" i="7"/>
  <c r="B990" i="7"/>
  <c r="F989" i="7"/>
  <c r="G989" i="7"/>
  <c r="E989" i="7"/>
  <c r="G751" i="7"/>
  <c r="E751" i="7"/>
  <c r="F751" i="7"/>
  <c r="B752" i="7"/>
  <c r="A751" i="7"/>
  <c r="M407" i="7"/>
  <c r="P407" i="7"/>
  <c r="S407" i="7"/>
  <c r="N407" i="7"/>
  <c r="O407" i="7" s="1"/>
  <c r="A408" i="7"/>
  <c r="F408" i="7"/>
  <c r="E408" i="7"/>
  <c r="B409" i="7"/>
  <c r="G408" i="7"/>
  <c r="Z7" i="1"/>
  <c r="Z8" i="1"/>
  <c r="Z6" i="1"/>
  <c r="AF6" i="1" s="1"/>
  <c r="Z9" i="1"/>
  <c r="Z11" i="1"/>
  <c r="Z10" i="1"/>
  <c r="Z13" i="1"/>
  <c r="Z14" i="1"/>
  <c r="Z12" i="1"/>
  <c r="Z15" i="1"/>
  <c r="Z16" i="1"/>
  <c r="Z18" i="1"/>
  <c r="Z17" i="1"/>
  <c r="Z19" i="1"/>
  <c r="Z21" i="1"/>
  <c r="Q71" i="7"/>
  <c r="Q44" i="7"/>
  <c r="M44" i="7"/>
  <c r="N44" i="7"/>
  <c r="O44" i="7" s="1"/>
  <c r="R44" i="7"/>
  <c r="P44" i="7"/>
  <c r="S44" i="7"/>
  <c r="Q86" i="7"/>
  <c r="R86" i="7"/>
  <c r="R83" i="7"/>
  <c r="Q83" i="7"/>
  <c r="Q81" i="7"/>
  <c r="Q82" i="7"/>
  <c r="R82" i="7"/>
  <c r="B95" i="7"/>
  <c r="B96" i="7" s="1"/>
  <c r="F94" i="7"/>
  <c r="E94" i="7"/>
  <c r="G94" i="7"/>
  <c r="G155" i="7"/>
  <c r="F155" i="7"/>
  <c r="E155" i="7"/>
  <c r="E225" i="7"/>
  <c r="G225" i="7"/>
  <c r="F225" i="7"/>
  <c r="R85" i="7"/>
  <c r="R84" i="7"/>
  <c r="R81" i="7"/>
  <c r="R80" i="7"/>
  <c r="Q84" i="7"/>
  <c r="Q85" i="7"/>
  <c r="R71" i="7"/>
  <c r="M224" i="7"/>
  <c r="P224" i="7"/>
  <c r="S224" i="7"/>
  <c r="N224" i="7"/>
  <c r="O224" i="7" s="1"/>
  <c r="A225" i="7"/>
  <c r="B226" i="7"/>
  <c r="M154" i="7"/>
  <c r="P154" i="7"/>
  <c r="S154" i="7"/>
  <c r="N154" i="7"/>
  <c r="O154" i="7" s="1"/>
  <c r="A155" i="7"/>
  <c r="B156" i="7"/>
  <c r="M93" i="7"/>
  <c r="Q93" i="7"/>
  <c r="R93" i="7"/>
  <c r="S93" i="7"/>
  <c r="P93" i="7"/>
  <c r="N93" i="7"/>
  <c r="O93" i="7" s="1"/>
  <c r="A94" i="7"/>
  <c r="Z51" i="1" l="1"/>
  <c r="AF51" i="1" s="1"/>
  <c r="AF19" i="1"/>
  <c r="AF15" i="1"/>
  <c r="AF10" i="1"/>
  <c r="AF8" i="1"/>
  <c r="AF21" i="1"/>
  <c r="AF16" i="1"/>
  <c r="AF13" i="1"/>
  <c r="AF17" i="1"/>
  <c r="AF12" i="1"/>
  <c r="AF11" i="1"/>
  <c r="AF7" i="1"/>
  <c r="AF18" i="1"/>
  <c r="AF14" i="1"/>
  <c r="AF9" i="1"/>
  <c r="M751" i="7"/>
  <c r="S751" i="7"/>
  <c r="P751" i="7"/>
  <c r="N751" i="7"/>
  <c r="O751" i="7" s="1"/>
  <c r="N989" i="7"/>
  <c r="O989" i="7" s="1"/>
  <c r="S989" i="7"/>
  <c r="M989" i="7"/>
  <c r="P989" i="7"/>
  <c r="A919" i="7"/>
  <c r="F919" i="7"/>
  <c r="B412" i="7"/>
  <c r="B413" i="7" s="1"/>
  <c r="B414" i="7" s="1"/>
  <c r="B415" i="7" s="1"/>
  <c r="E415" i="7" s="1"/>
  <c r="B410" i="7"/>
  <c r="B920" i="7"/>
  <c r="F920" i="7" s="1"/>
  <c r="G919" i="7"/>
  <c r="E990" i="7"/>
  <c r="A990" i="7"/>
  <c r="B991" i="7"/>
  <c r="F990" i="7"/>
  <c r="G990" i="7"/>
  <c r="A752" i="7"/>
  <c r="E752" i="7"/>
  <c r="B753" i="7"/>
  <c r="G752" i="7"/>
  <c r="F752" i="7"/>
  <c r="M408" i="7"/>
  <c r="S408" i="7"/>
  <c r="P408" i="7"/>
  <c r="N408" i="7"/>
  <c r="O408" i="7" s="1"/>
  <c r="A95" i="7"/>
  <c r="E96" i="7"/>
  <c r="G96" i="7"/>
  <c r="F96" i="7"/>
  <c r="E156" i="7"/>
  <c r="G156" i="7"/>
  <c r="F156" i="7"/>
  <c r="G226" i="7"/>
  <c r="E226" i="7"/>
  <c r="F226" i="7"/>
  <c r="G95" i="7"/>
  <c r="E95" i="7"/>
  <c r="F95" i="7"/>
  <c r="B227" i="7"/>
  <c r="B228" i="7" s="1"/>
  <c r="B229" i="7" s="1"/>
  <c r="B230" i="7" s="1"/>
  <c r="B231" i="7" s="1"/>
  <c r="B232" i="7" s="1"/>
  <c r="B233" i="7" s="1"/>
  <c r="A226" i="7"/>
  <c r="S225" i="7"/>
  <c r="N225" i="7"/>
  <c r="O225" i="7" s="1"/>
  <c r="M225" i="7"/>
  <c r="P225" i="7"/>
  <c r="B157" i="7"/>
  <c r="B158" i="7" s="1"/>
  <c r="B159" i="7" s="1"/>
  <c r="B160" i="7" s="1"/>
  <c r="B161" i="7" s="1"/>
  <c r="B162" i="7" s="1"/>
  <c r="B163" i="7" s="1"/>
  <c r="A156" i="7"/>
  <c r="S155" i="7"/>
  <c r="N155" i="7"/>
  <c r="O155" i="7" s="1"/>
  <c r="M155" i="7"/>
  <c r="P155" i="7"/>
  <c r="N94" i="7"/>
  <c r="O94" i="7" s="1"/>
  <c r="R94" i="7"/>
  <c r="P94" i="7"/>
  <c r="M94" i="7"/>
  <c r="Q94" i="7"/>
  <c r="S94" i="7"/>
  <c r="B97" i="7"/>
  <c r="A96" i="7"/>
  <c r="Z52" i="1" l="1"/>
  <c r="AF52" i="1" s="1"/>
  <c r="Z53" i="1"/>
  <c r="AF53" i="1" s="1"/>
  <c r="M919" i="7"/>
  <c r="P919" i="7"/>
  <c r="N919" i="7"/>
  <c r="O919" i="7" s="1"/>
  <c r="S919" i="7"/>
  <c r="P752" i="7"/>
  <c r="N752" i="7"/>
  <c r="O752" i="7" s="1"/>
  <c r="M752" i="7"/>
  <c r="S752" i="7"/>
  <c r="P990" i="7"/>
  <c r="N990" i="7"/>
  <c r="O990" i="7" s="1"/>
  <c r="S990" i="7"/>
  <c r="M990" i="7"/>
  <c r="B416" i="7"/>
  <c r="F415" i="7"/>
  <c r="A415" i="7"/>
  <c r="S415" i="7" s="1"/>
  <c r="G415" i="7"/>
  <c r="G920" i="7"/>
  <c r="A163" i="7"/>
  <c r="B164" i="7"/>
  <c r="F163" i="7"/>
  <c r="G163" i="7"/>
  <c r="E163" i="7"/>
  <c r="E920" i="7"/>
  <c r="A920" i="7"/>
  <c r="B921" i="7"/>
  <c r="A921" i="7" s="1"/>
  <c r="B992" i="7"/>
  <c r="G991" i="7"/>
  <c r="A991" i="7"/>
  <c r="E991" i="7"/>
  <c r="F991" i="7"/>
  <c r="M95" i="7"/>
  <c r="S95" i="7"/>
  <c r="G753" i="7"/>
  <c r="A753" i="7"/>
  <c r="F753" i="7"/>
  <c r="E753" i="7"/>
  <c r="B754" i="7"/>
  <c r="G416" i="7"/>
  <c r="E416" i="7"/>
  <c r="A416" i="7"/>
  <c r="B417" i="7"/>
  <c r="F416" i="7"/>
  <c r="P95" i="7"/>
  <c r="R95" i="7"/>
  <c r="Q95" i="7"/>
  <c r="N95" i="7"/>
  <c r="O95" i="7" s="1"/>
  <c r="A233" i="7"/>
  <c r="B234" i="7"/>
  <c r="G233" i="7"/>
  <c r="E233" i="7"/>
  <c r="F233" i="7"/>
  <c r="E97" i="7"/>
  <c r="G97" i="7"/>
  <c r="F97" i="7"/>
  <c r="M226" i="7"/>
  <c r="P226" i="7"/>
  <c r="S226" i="7"/>
  <c r="N226" i="7"/>
  <c r="O226" i="7" s="1"/>
  <c r="M156" i="7"/>
  <c r="P156" i="7"/>
  <c r="S156" i="7"/>
  <c r="N156" i="7"/>
  <c r="O156" i="7" s="1"/>
  <c r="Q96" i="7"/>
  <c r="M96" i="7"/>
  <c r="S96" i="7"/>
  <c r="P96" i="7"/>
  <c r="N96" i="7"/>
  <c r="O96" i="7" s="1"/>
  <c r="R96" i="7"/>
  <c r="B98" i="7"/>
  <c r="A97" i="7"/>
  <c r="Z54" i="1" l="1"/>
  <c r="AF54" i="1" s="1"/>
  <c r="M991" i="7"/>
  <c r="P991" i="7"/>
  <c r="S991" i="7"/>
  <c r="N991" i="7"/>
  <c r="O991" i="7" s="1"/>
  <c r="M753" i="7"/>
  <c r="P753" i="7"/>
  <c r="N753" i="7"/>
  <c r="O753" i="7" s="1"/>
  <c r="S753" i="7"/>
  <c r="S920" i="7"/>
  <c r="M920" i="7"/>
  <c r="N920" i="7"/>
  <c r="O920" i="7" s="1"/>
  <c r="P920" i="7"/>
  <c r="N921" i="7"/>
  <c r="O921" i="7" s="1"/>
  <c r="S921" i="7"/>
  <c r="P921" i="7"/>
  <c r="M921" i="7"/>
  <c r="M415" i="7"/>
  <c r="P415" i="7"/>
  <c r="N415" i="7"/>
  <c r="O415" i="7" s="1"/>
  <c r="G921" i="7"/>
  <c r="F921" i="7"/>
  <c r="E921" i="7"/>
  <c r="B922" i="7"/>
  <c r="F922" i="7" s="1"/>
  <c r="B165" i="7"/>
  <c r="A164" i="7"/>
  <c r="F164" i="7"/>
  <c r="E164" i="7"/>
  <c r="G164" i="7"/>
  <c r="M163" i="7"/>
  <c r="S163" i="7"/>
  <c r="P163" i="7"/>
  <c r="N163" i="7"/>
  <c r="O163" i="7" s="1"/>
  <c r="A992" i="7"/>
  <c r="E992" i="7"/>
  <c r="G992" i="7"/>
  <c r="B993" i="7"/>
  <c r="F992" i="7"/>
  <c r="A754" i="7"/>
  <c r="E754" i="7"/>
  <c r="B755" i="7"/>
  <c r="G754" i="7"/>
  <c r="F754" i="7"/>
  <c r="G417" i="7"/>
  <c r="A417" i="7"/>
  <c r="E417" i="7"/>
  <c r="F417" i="7"/>
  <c r="B418" i="7"/>
  <c r="S416" i="7"/>
  <c r="P416" i="7"/>
  <c r="N416" i="7"/>
  <c r="O416" i="7" s="1"/>
  <c r="M416" i="7"/>
  <c r="B235" i="7"/>
  <c r="A234" i="7"/>
  <c r="G234" i="7"/>
  <c r="E234" i="7"/>
  <c r="F234" i="7"/>
  <c r="P233" i="7"/>
  <c r="N233" i="7"/>
  <c r="O233" i="7" s="1"/>
  <c r="S233" i="7"/>
  <c r="M233" i="7"/>
  <c r="G98" i="7"/>
  <c r="E98" i="7"/>
  <c r="F98" i="7"/>
  <c r="N97" i="7"/>
  <c r="O97" i="7" s="1"/>
  <c r="R97" i="7"/>
  <c r="Q97" i="7"/>
  <c r="M97" i="7"/>
  <c r="P97" i="7"/>
  <c r="S97" i="7"/>
  <c r="B99" i="7"/>
  <c r="A98" i="7"/>
  <c r="Z55" i="1" l="1"/>
  <c r="AF55" i="1" s="1"/>
  <c r="S992" i="7"/>
  <c r="M992" i="7"/>
  <c r="N992" i="7"/>
  <c r="O992" i="7" s="1"/>
  <c r="P992" i="7"/>
  <c r="N754" i="7"/>
  <c r="O754" i="7" s="1"/>
  <c r="S754" i="7"/>
  <c r="P754" i="7"/>
  <c r="M754" i="7"/>
  <c r="E922" i="7"/>
  <c r="B923" i="7"/>
  <c r="B924" i="7" s="1"/>
  <c r="A922" i="7"/>
  <c r="G922" i="7"/>
  <c r="M164" i="7"/>
  <c r="P164" i="7"/>
  <c r="N164" i="7"/>
  <c r="O164" i="7" s="1"/>
  <c r="S164" i="7"/>
  <c r="A165" i="7"/>
  <c r="B166" i="7"/>
  <c r="F165" i="7"/>
  <c r="E165" i="7"/>
  <c r="G165" i="7"/>
  <c r="E993" i="7"/>
  <c r="F993" i="7"/>
  <c r="G993" i="7"/>
  <c r="A993" i="7"/>
  <c r="B994" i="7"/>
  <c r="A755" i="7"/>
  <c r="F755" i="7"/>
  <c r="E755" i="7"/>
  <c r="B756" i="7"/>
  <c r="G755" i="7"/>
  <c r="S417" i="7"/>
  <c r="P417" i="7"/>
  <c r="N417" i="7"/>
  <c r="O417" i="7" s="1"/>
  <c r="M417" i="7"/>
  <c r="F418" i="7"/>
  <c r="E418" i="7"/>
  <c r="A418" i="7"/>
  <c r="B419" i="7"/>
  <c r="G418" i="7"/>
  <c r="P234" i="7"/>
  <c r="N234" i="7"/>
  <c r="O234" i="7" s="1"/>
  <c r="M234" i="7"/>
  <c r="S234" i="7"/>
  <c r="G99" i="7"/>
  <c r="F99" i="7"/>
  <c r="E99" i="7"/>
  <c r="E235" i="7"/>
  <c r="F235" i="7"/>
  <c r="A235" i="7"/>
  <c r="B236" i="7"/>
  <c r="G235" i="7"/>
  <c r="S98" i="7"/>
  <c r="P98" i="7"/>
  <c r="Q98" i="7"/>
  <c r="M98" i="7"/>
  <c r="R98" i="7"/>
  <c r="N98" i="7"/>
  <c r="O98" i="7" s="1"/>
  <c r="B100" i="7"/>
  <c r="A99" i="7"/>
  <c r="Z56" i="1" l="1"/>
  <c r="AF56" i="1" s="1"/>
  <c r="Z90" i="1"/>
  <c r="AF90" i="1" s="1"/>
  <c r="F923" i="7"/>
  <c r="G923" i="7"/>
  <c r="N755" i="7"/>
  <c r="O755" i="7" s="1"/>
  <c r="M755" i="7"/>
  <c r="S755" i="7"/>
  <c r="P755" i="7"/>
  <c r="N922" i="7"/>
  <c r="O922" i="7" s="1"/>
  <c r="P922" i="7"/>
  <c r="M922" i="7"/>
  <c r="S922" i="7"/>
  <c r="N993" i="7"/>
  <c r="O993" i="7" s="1"/>
  <c r="S993" i="7"/>
  <c r="P993" i="7"/>
  <c r="M993" i="7"/>
  <c r="A923" i="7"/>
  <c r="E923" i="7"/>
  <c r="B167" i="7"/>
  <c r="A166" i="7"/>
  <c r="E166" i="7"/>
  <c r="G166" i="7"/>
  <c r="F166" i="7"/>
  <c r="M165" i="7"/>
  <c r="P165" i="7"/>
  <c r="S165" i="7"/>
  <c r="N165" i="7"/>
  <c r="O165" i="7" s="1"/>
  <c r="F994" i="7"/>
  <c r="B995" i="7"/>
  <c r="A994" i="7"/>
  <c r="G994" i="7"/>
  <c r="E994" i="7"/>
  <c r="F924" i="7"/>
  <c r="A924" i="7"/>
  <c r="B925" i="7"/>
  <c r="E924" i="7"/>
  <c r="G924" i="7"/>
  <c r="B757" i="7"/>
  <c r="E756" i="7"/>
  <c r="A756" i="7"/>
  <c r="G756" i="7"/>
  <c r="F756" i="7"/>
  <c r="M418" i="7"/>
  <c r="P418" i="7"/>
  <c r="S418" i="7"/>
  <c r="N418" i="7"/>
  <c r="O418" i="7" s="1"/>
  <c r="B420" i="7"/>
  <c r="F419" i="7"/>
  <c r="A419" i="7"/>
  <c r="E419" i="7"/>
  <c r="G419" i="7"/>
  <c r="E100" i="7"/>
  <c r="G100" i="7"/>
  <c r="F100" i="7"/>
  <c r="N235" i="7"/>
  <c r="O235" i="7" s="1"/>
  <c r="M235" i="7"/>
  <c r="S235" i="7"/>
  <c r="P235" i="7"/>
  <c r="B237" i="7"/>
  <c r="F236" i="7"/>
  <c r="E236" i="7"/>
  <c r="G236" i="7"/>
  <c r="A236" i="7"/>
  <c r="P99" i="7"/>
  <c r="N99" i="7"/>
  <c r="O99" i="7" s="1"/>
  <c r="S99" i="7"/>
  <c r="R99" i="7"/>
  <c r="Q99" i="7"/>
  <c r="M99" i="7"/>
  <c r="B101" i="7"/>
  <c r="A100" i="7"/>
  <c r="Z88" i="1" l="1"/>
  <c r="AF88" i="1" s="1"/>
  <c r="Z93" i="1"/>
  <c r="AF93" i="1" s="1"/>
  <c r="Z89" i="1"/>
  <c r="AF89" i="1" s="1"/>
  <c r="Z57" i="1"/>
  <c r="AF57" i="1" s="1"/>
  <c r="Z91" i="1"/>
  <c r="AF91" i="1" s="1"/>
  <c r="Z92" i="1"/>
  <c r="AF92" i="1" s="1"/>
  <c r="P923" i="7"/>
  <c r="M923" i="7"/>
  <c r="N923" i="7"/>
  <c r="O923" i="7" s="1"/>
  <c r="S923" i="7"/>
  <c r="M924" i="7"/>
  <c r="S924" i="7"/>
  <c r="P924" i="7"/>
  <c r="N924" i="7"/>
  <c r="O924" i="7" s="1"/>
  <c r="N994" i="7"/>
  <c r="O994" i="7" s="1"/>
  <c r="P994" i="7"/>
  <c r="M994" i="7"/>
  <c r="S994" i="7"/>
  <c r="N756" i="7"/>
  <c r="O756" i="7" s="1"/>
  <c r="S756" i="7"/>
  <c r="M756" i="7"/>
  <c r="P756" i="7"/>
  <c r="S166" i="7"/>
  <c r="N166" i="7"/>
  <c r="O166" i="7" s="1"/>
  <c r="P166" i="7"/>
  <c r="M166" i="7"/>
  <c r="A167" i="7"/>
  <c r="B168" i="7"/>
  <c r="F167" i="7"/>
  <c r="G167" i="7"/>
  <c r="Z94" i="1" s="1"/>
  <c r="E167" i="7"/>
  <c r="Q167" i="7" s="1"/>
  <c r="R164" i="7"/>
  <c r="R165" i="7"/>
  <c r="R166" i="7"/>
  <c r="Q165" i="7"/>
  <c r="Q164" i="7"/>
  <c r="R163" i="7"/>
  <c r="Q166" i="7"/>
  <c r="Q163" i="7"/>
  <c r="A995" i="7"/>
  <c r="E995" i="7"/>
  <c r="B996" i="7"/>
  <c r="F995" i="7"/>
  <c r="G995" i="7"/>
  <c r="E925" i="7"/>
  <c r="A925" i="7"/>
  <c r="G925" i="7"/>
  <c r="F925" i="7"/>
  <c r="B926" i="7"/>
  <c r="A757" i="7"/>
  <c r="E757" i="7"/>
  <c r="G757" i="7"/>
  <c r="F757" i="7"/>
  <c r="B758" i="7"/>
  <c r="F420" i="7"/>
  <c r="E420" i="7"/>
  <c r="A420" i="7"/>
  <c r="G420" i="7"/>
  <c r="B421" i="7"/>
  <c r="M419" i="7"/>
  <c r="N419" i="7"/>
  <c r="O419" i="7" s="1"/>
  <c r="S419" i="7"/>
  <c r="P419" i="7"/>
  <c r="Q154" i="7"/>
  <c r="Q155" i="7"/>
  <c r="S236" i="7"/>
  <c r="N236" i="7"/>
  <c r="O236" i="7" s="1"/>
  <c r="M236" i="7"/>
  <c r="P236" i="7"/>
  <c r="R156" i="7"/>
  <c r="Q156" i="7"/>
  <c r="F237" i="7"/>
  <c r="E237" i="7"/>
  <c r="A237" i="7"/>
  <c r="B238" i="7"/>
  <c r="G237" i="7"/>
  <c r="R155" i="7"/>
  <c r="M100" i="7"/>
  <c r="R100" i="7"/>
  <c r="S100" i="7"/>
  <c r="P100" i="7"/>
  <c r="N100" i="7"/>
  <c r="O100" i="7" s="1"/>
  <c r="Q100" i="7"/>
  <c r="Q51" i="7"/>
  <c r="R51" i="7"/>
  <c r="R53" i="7"/>
  <c r="Q52" i="7"/>
  <c r="R52" i="7"/>
  <c r="Q53" i="7"/>
  <c r="R56" i="7"/>
  <c r="Q54" i="7"/>
  <c r="R54" i="7"/>
  <c r="Q55" i="7"/>
  <c r="R55" i="7"/>
  <c r="Q65" i="7"/>
  <c r="R57" i="7"/>
  <c r="Q56" i="7"/>
  <c r="R65" i="7"/>
  <c r="R58" i="7"/>
  <c r="Q57" i="7"/>
  <c r="Q58" i="7"/>
  <c r="R66" i="7"/>
  <c r="R68" i="7"/>
  <c r="Q66" i="7"/>
  <c r="Q67" i="7"/>
  <c r="R25" i="7"/>
  <c r="R23" i="7"/>
  <c r="R24" i="7"/>
  <c r="Q23" i="7"/>
  <c r="Q24" i="7"/>
  <c r="Z24" i="1"/>
  <c r="Z25" i="1"/>
  <c r="Z22" i="1"/>
  <c r="Z23" i="1"/>
  <c r="AE25" i="1" l="1"/>
  <c r="AE22" i="1"/>
  <c r="AE12" i="1"/>
  <c r="AE7" i="1"/>
  <c r="AE18" i="1"/>
  <c r="AE9" i="1"/>
  <c r="AE15" i="1"/>
  <c r="AE8" i="1"/>
  <c r="AE16" i="1"/>
  <c r="AE20" i="1"/>
  <c r="AE17" i="1"/>
  <c r="AE11" i="1"/>
  <c r="AE14" i="1"/>
  <c r="AE19" i="1"/>
  <c r="AE10" i="1"/>
  <c r="AE21" i="1"/>
  <c r="AE13" i="1"/>
  <c r="AE24" i="1"/>
  <c r="AE23" i="1"/>
  <c r="AF94" i="1"/>
  <c r="P995" i="7"/>
  <c r="M995" i="7"/>
  <c r="N995" i="7"/>
  <c r="O995" i="7" s="1"/>
  <c r="S995" i="7"/>
  <c r="P757" i="7"/>
  <c r="M757" i="7"/>
  <c r="N757" i="7"/>
  <c r="O757" i="7" s="1"/>
  <c r="S757" i="7"/>
  <c r="N925" i="7"/>
  <c r="O925" i="7" s="1"/>
  <c r="S925" i="7"/>
  <c r="M925" i="7"/>
  <c r="P925" i="7"/>
  <c r="R167" i="7"/>
  <c r="A168" i="7"/>
  <c r="B169" i="7"/>
  <c r="G168" i="7"/>
  <c r="E168" i="7"/>
  <c r="F168" i="7"/>
  <c r="P167" i="7"/>
  <c r="S167" i="7"/>
  <c r="N167" i="7"/>
  <c r="O167" i="7" s="1"/>
  <c r="M167" i="7"/>
  <c r="A926" i="7"/>
  <c r="B927" i="7"/>
  <c r="G926" i="7"/>
  <c r="E926" i="7"/>
  <c r="F926" i="7"/>
  <c r="A996" i="7"/>
  <c r="G996" i="7"/>
  <c r="F996" i="7"/>
  <c r="B997" i="7"/>
  <c r="B998" i="7" s="1"/>
  <c r="B999" i="7" s="1"/>
  <c r="B1000" i="7" s="1"/>
  <c r="B1001" i="7" s="1"/>
  <c r="B1002" i="7" s="1"/>
  <c r="B1003" i="7" s="1"/>
  <c r="E996" i="7"/>
  <c r="B759" i="7"/>
  <c r="G758" i="7"/>
  <c r="F758" i="7"/>
  <c r="E758" i="7"/>
  <c r="A758" i="7"/>
  <c r="A421" i="7"/>
  <c r="G421" i="7"/>
  <c r="B422" i="7"/>
  <c r="F421" i="7"/>
  <c r="E421" i="7"/>
  <c r="N420" i="7"/>
  <c r="O420" i="7" s="1"/>
  <c r="P420" i="7"/>
  <c r="M420" i="7"/>
  <c r="S420" i="7"/>
  <c r="B239" i="7"/>
  <c r="F238" i="7"/>
  <c r="E238" i="7"/>
  <c r="G238" i="7"/>
  <c r="A238" i="7"/>
  <c r="N237" i="7"/>
  <c r="O237" i="7" s="1"/>
  <c r="S237" i="7"/>
  <c r="M237" i="7"/>
  <c r="P237" i="7"/>
  <c r="AF23" i="1"/>
  <c r="AF25" i="1"/>
  <c r="AF22" i="1"/>
  <c r="AE6" i="1"/>
  <c r="AF24" i="1"/>
  <c r="Z95" i="1" l="1"/>
  <c r="AF95" i="1" s="1"/>
  <c r="AL25" i="1"/>
  <c r="AM25" i="1" s="1"/>
  <c r="AI6" i="1"/>
  <c r="M758" i="7"/>
  <c r="N758" i="7"/>
  <c r="O758" i="7" s="1"/>
  <c r="P758" i="7"/>
  <c r="S758" i="7"/>
  <c r="P926" i="7"/>
  <c r="N926" i="7"/>
  <c r="O926" i="7" s="1"/>
  <c r="S926" i="7"/>
  <c r="M926" i="7"/>
  <c r="M996" i="7"/>
  <c r="S996" i="7"/>
  <c r="P996" i="7"/>
  <c r="N996" i="7"/>
  <c r="O996" i="7" s="1"/>
  <c r="B170" i="7"/>
  <c r="A169" i="7"/>
  <c r="F169" i="7"/>
  <c r="G169" i="7"/>
  <c r="Z96" i="1" s="1"/>
  <c r="E169" i="7"/>
  <c r="N168" i="7"/>
  <c r="O168" i="7" s="1"/>
  <c r="P168" i="7"/>
  <c r="S168" i="7"/>
  <c r="M168" i="7"/>
  <c r="R168" i="7"/>
  <c r="Q168" i="7"/>
  <c r="B1004" i="7"/>
  <c r="F1003" i="7"/>
  <c r="A1003" i="7"/>
  <c r="G1003" i="7"/>
  <c r="E1003" i="7"/>
  <c r="N421" i="7"/>
  <c r="O421" i="7" s="1"/>
  <c r="S421" i="7"/>
  <c r="P421" i="7"/>
  <c r="M421" i="7"/>
  <c r="B423" i="7"/>
  <c r="A422" i="7"/>
  <c r="F422" i="7"/>
  <c r="G422" i="7"/>
  <c r="E422" i="7"/>
  <c r="M238" i="7"/>
  <c r="S238" i="7"/>
  <c r="P238" i="7"/>
  <c r="N238" i="7"/>
  <c r="O238" i="7" s="1"/>
  <c r="G239" i="7"/>
  <c r="F239" i="7"/>
  <c r="B240" i="7"/>
  <c r="E239" i="7"/>
  <c r="A239" i="7"/>
  <c r="AI11" i="1"/>
  <c r="AK11" i="1" s="1"/>
  <c r="AL16" i="1"/>
  <c r="AM16" i="1" s="1"/>
  <c r="AJ9" i="1"/>
  <c r="AL10" i="1"/>
  <c r="AM10" i="1" s="1"/>
  <c r="AI8" i="1"/>
  <c r="AK8" i="1" s="1"/>
  <c r="AL12" i="1"/>
  <c r="AM12" i="1" s="1"/>
  <c r="AJ14" i="1"/>
  <c r="AJ11" i="1"/>
  <c r="AI16" i="1"/>
  <c r="AK16" i="1" s="1"/>
  <c r="AL9" i="1"/>
  <c r="AM9" i="1" s="1"/>
  <c r="AL11" i="1"/>
  <c r="AM11" i="1" s="1"/>
  <c r="AL7" i="1"/>
  <c r="AM7" i="1" s="1"/>
  <c r="AL14" i="1"/>
  <c r="AM14" i="1" s="1"/>
  <c r="AJ6" i="1"/>
  <c r="AI17" i="1"/>
  <c r="AK17" i="1" s="1"/>
  <c r="AJ13" i="1"/>
  <c r="AI7" i="1"/>
  <c r="AK7" i="1" s="1"/>
  <c r="AL8" i="1"/>
  <c r="AM8" i="1" s="1"/>
  <c r="AJ10" i="1"/>
  <c r="AI10" i="1"/>
  <c r="AK10" i="1" s="1"/>
  <c r="AL15" i="1"/>
  <c r="AM15" i="1" s="1"/>
  <c r="AI9" i="1"/>
  <c r="AK9" i="1" s="1"/>
  <c r="AJ17" i="1"/>
  <c r="AJ16" i="1"/>
  <c r="AI13" i="1"/>
  <c r="AK13" i="1" s="1"/>
  <c r="AJ8" i="1"/>
  <c r="AL6" i="1"/>
  <c r="AM6" i="1" s="1"/>
  <c r="AL13" i="1"/>
  <c r="AM13" i="1" s="1"/>
  <c r="AI14" i="1"/>
  <c r="AK14" i="1" s="1"/>
  <c r="AK6" i="1"/>
  <c r="AJ7" i="1"/>
  <c r="AL17" i="1"/>
  <c r="AM17" i="1" s="1"/>
  <c r="AJ12" i="1"/>
  <c r="AJ15" i="1"/>
  <c r="AL18" i="1"/>
  <c r="AM18" i="1" s="1"/>
  <c r="AI12" i="1"/>
  <c r="AK12" i="1" s="1"/>
  <c r="AI18" i="1"/>
  <c r="AK18" i="1" s="1"/>
  <c r="AI15" i="1"/>
  <c r="AK15" i="1" s="1"/>
  <c r="AJ18" i="1"/>
  <c r="AL19" i="1"/>
  <c r="AM19" i="1" s="1"/>
  <c r="AJ19" i="1"/>
  <c r="AI19" i="1"/>
  <c r="AK19" i="1" s="1"/>
  <c r="AI20" i="1"/>
  <c r="AK20" i="1" s="1"/>
  <c r="AJ20" i="1"/>
  <c r="AL20" i="1"/>
  <c r="AM20" i="1" s="1"/>
  <c r="AI21" i="1"/>
  <c r="AK21" i="1" s="1"/>
  <c r="AJ21" i="1"/>
  <c r="AL21" i="1"/>
  <c r="AM21" i="1" s="1"/>
  <c r="AI22" i="1"/>
  <c r="AK22" i="1" s="1"/>
  <c r="AJ22" i="1"/>
  <c r="AL22" i="1"/>
  <c r="AM22" i="1" s="1"/>
  <c r="AJ23" i="1"/>
  <c r="AI23" i="1"/>
  <c r="AK23" i="1" s="1"/>
  <c r="AL23" i="1"/>
  <c r="AM23" i="1" s="1"/>
  <c r="AI24" i="1"/>
  <c r="AK24" i="1" s="1"/>
  <c r="AJ24" i="1"/>
  <c r="AL24" i="1"/>
  <c r="AM24" i="1" s="1"/>
  <c r="AJ25" i="1"/>
  <c r="AI25" i="1"/>
  <c r="AK25" i="1" s="1"/>
  <c r="Z542" i="1" l="1"/>
  <c r="Z540" i="1"/>
  <c r="Z243" i="1"/>
  <c r="AF243" i="1" s="1"/>
  <c r="Z136" i="1"/>
  <c r="AF136" i="1" s="1"/>
  <c r="Z447" i="1"/>
  <c r="Z445" i="1"/>
  <c r="Z244" i="1"/>
  <c r="AF244" i="1" s="1"/>
  <c r="Z584" i="1"/>
  <c r="AF584" i="1" s="1"/>
  <c r="AF96" i="1"/>
  <c r="P1003" i="7"/>
  <c r="M1003" i="7"/>
  <c r="N1003" i="7"/>
  <c r="O1003" i="7" s="1"/>
  <c r="S1003" i="7"/>
  <c r="M169" i="7"/>
  <c r="P169" i="7"/>
  <c r="S169" i="7"/>
  <c r="N169" i="7"/>
  <c r="O169" i="7" s="1"/>
  <c r="R169" i="7"/>
  <c r="Q169" i="7"/>
  <c r="B171" i="7"/>
  <c r="A170" i="7"/>
  <c r="Z587" i="1" s="1"/>
  <c r="AF587" i="1" s="1"/>
  <c r="E170" i="7"/>
  <c r="G170" i="7"/>
  <c r="Z97" i="1" s="1"/>
  <c r="F170" i="7"/>
  <c r="A1004" i="7"/>
  <c r="F1004" i="7"/>
  <c r="G1004" i="7"/>
  <c r="Z585" i="1" s="1"/>
  <c r="B1005" i="7"/>
  <c r="E1004" i="7"/>
  <c r="S422" i="7"/>
  <c r="N422" i="7"/>
  <c r="O422" i="7" s="1"/>
  <c r="P422" i="7"/>
  <c r="M422" i="7"/>
  <c r="S239" i="7"/>
  <c r="M239" i="7"/>
  <c r="N239" i="7"/>
  <c r="O239" i="7" s="1"/>
  <c r="P239" i="7"/>
  <c r="A240" i="7"/>
  <c r="B241" i="7"/>
  <c r="G240" i="7"/>
  <c r="Z132" i="1" s="1"/>
  <c r="F240" i="7"/>
  <c r="E240" i="7"/>
  <c r="AF447" i="1" l="1"/>
  <c r="Z139" i="1"/>
  <c r="AF139" i="1" s="1"/>
  <c r="Z580" i="1"/>
  <c r="AF580" i="1" s="1"/>
  <c r="Z134" i="1"/>
  <c r="AF134" i="1" s="1"/>
  <c r="AF445" i="1"/>
  <c r="AF540" i="1"/>
  <c r="AF542" i="1"/>
  <c r="Z443" i="1"/>
  <c r="Z544" i="1"/>
  <c r="Z441" i="1"/>
  <c r="Z242" i="1"/>
  <c r="AF242" i="1" s="1"/>
  <c r="Z241" i="1"/>
  <c r="Z538" i="1"/>
  <c r="Z245" i="1"/>
  <c r="Z138" i="1"/>
  <c r="AF138" i="1" s="1"/>
  <c r="Z578" i="1"/>
  <c r="AF578" i="1" s="1"/>
  <c r="AF585" i="1"/>
  <c r="AF132" i="1"/>
  <c r="AF97" i="1"/>
  <c r="R924" i="7"/>
  <c r="Q925" i="7"/>
  <c r="Q993" i="7"/>
  <c r="R1003" i="7"/>
  <c r="R925" i="7"/>
  <c r="Q754" i="7"/>
  <c r="Q756" i="7"/>
  <c r="R923" i="7"/>
  <c r="Q924" i="7"/>
  <c r="M1004" i="7"/>
  <c r="Q1004" i="7"/>
  <c r="S1004" i="7"/>
  <c r="N1004" i="7"/>
  <c r="O1004" i="7" s="1"/>
  <c r="R1004" i="7"/>
  <c r="P1004" i="7"/>
  <c r="R237" i="7"/>
  <c r="R756" i="7"/>
  <c r="R994" i="7"/>
  <c r="R758" i="7"/>
  <c r="R926" i="7"/>
  <c r="R996" i="7"/>
  <c r="R757" i="7"/>
  <c r="Q923" i="7"/>
  <c r="Q995" i="7"/>
  <c r="Q996" i="7"/>
  <c r="Q757" i="7"/>
  <c r="Q994" i="7"/>
  <c r="Q1003" i="7"/>
  <c r="Q926" i="7"/>
  <c r="Q758" i="7"/>
  <c r="R995" i="7"/>
  <c r="Q239" i="7"/>
  <c r="R239" i="7"/>
  <c r="Q237" i="7"/>
  <c r="N170" i="7"/>
  <c r="O170" i="7" s="1"/>
  <c r="M170" i="7"/>
  <c r="P170" i="7"/>
  <c r="S170" i="7"/>
  <c r="Q170" i="7"/>
  <c r="R170" i="7"/>
  <c r="Q225" i="7"/>
  <c r="Q224" i="7"/>
  <c r="R235" i="7"/>
  <c r="Q235" i="7"/>
  <c r="Q238" i="7"/>
  <c r="R233" i="7"/>
  <c r="R234" i="7"/>
  <c r="R226" i="7"/>
  <c r="Q226" i="7"/>
  <c r="Q234" i="7"/>
  <c r="R236" i="7"/>
  <c r="R225" i="7"/>
  <c r="Q236" i="7"/>
  <c r="Q233" i="7"/>
  <c r="R224" i="7"/>
  <c r="R238" i="7"/>
  <c r="Q419" i="7"/>
  <c r="Q401" i="7"/>
  <c r="R404" i="7"/>
  <c r="Q429" i="7"/>
  <c r="Q415" i="7"/>
  <c r="Q375" i="7"/>
  <c r="E1005" i="7"/>
  <c r="G1005" i="7"/>
  <c r="Z589" i="1" s="1"/>
  <c r="A1005" i="7"/>
  <c r="B1006" i="7"/>
  <c r="F1005" i="7"/>
  <c r="R365" i="7"/>
  <c r="Q361" i="7"/>
  <c r="Q377" i="7"/>
  <c r="R362" i="7"/>
  <c r="Q435" i="7"/>
  <c r="R360" i="7"/>
  <c r="R363" i="7"/>
  <c r="R443" i="7"/>
  <c r="R433" i="7"/>
  <c r="Q417" i="7"/>
  <c r="R449" i="7"/>
  <c r="R432" i="7"/>
  <c r="R415" i="7"/>
  <c r="Q392" i="7"/>
  <c r="R366" i="7"/>
  <c r="Q374" i="7"/>
  <c r="Q380" i="7"/>
  <c r="Q364" i="7"/>
  <c r="R436" i="7"/>
  <c r="R431" i="7"/>
  <c r="Q436" i="7"/>
  <c r="R403" i="7"/>
  <c r="Q449" i="7"/>
  <c r="R361" i="7"/>
  <c r="Q365" i="7"/>
  <c r="R392" i="7"/>
  <c r="R406" i="7"/>
  <c r="R393" i="7"/>
  <c r="Q391" i="7"/>
  <c r="Q404" i="7"/>
  <c r="Q379" i="7"/>
  <c r="Q444" i="7"/>
  <c r="R450" i="7"/>
  <c r="Q446" i="7"/>
  <c r="R378" i="7"/>
  <c r="Q422" i="7"/>
  <c r="Q434" i="7"/>
  <c r="Q393" i="7"/>
  <c r="R375" i="7"/>
  <c r="Q431" i="7"/>
  <c r="Q406" i="7"/>
  <c r="Q416" i="7"/>
  <c r="R407" i="7"/>
  <c r="Q394" i="7"/>
  <c r="Q433" i="7"/>
  <c r="R376" i="7"/>
  <c r="Q443" i="7"/>
  <c r="R416" i="7"/>
  <c r="R422" i="7"/>
  <c r="Q403" i="7"/>
  <c r="Q363" i="7"/>
  <c r="R447" i="7"/>
  <c r="Q430" i="7"/>
  <c r="Q373" i="7"/>
  <c r="R379" i="7"/>
  <c r="R389" i="7"/>
  <c r="Q421" i="7"/>
  <c r="Q418" i="7"/>
  <c r="R405" i="7"/>
  <c r="R402" i="7"/>
  <c r="Q447" i="7"/>
  <c r="Q445" i="7"/>
  <c r="R359" i="7"/>
  <c r="R374" i="7"/>
  <c r="R418" i="7"/>
  <c r="Q407" i="7"/>
  <c r="R401" i="7"/>
  <c r="Q432" i="7"/>
  <c r="R391" i="7"/>
  <c r="R434" i="7"/>
  <c r="Q388" i="7"/>
  <c r="R377" i="7"/>
  <c r="Q420" i="7"/>
  <c r="Q408" i="7"/>
  <c r="Q405" i="7"/>
  <c r="R394" i="7"/>
  <c r="Q359" i="7"/>
  <c r="Q448" i="7"/>
  <c r="R380" i="7"/>
  <c r="R430" i="7"/>
  <c r="R446" i="7"/>
  <c r="R387" i="7"/>
  <c r="R364" i="7"/>
  <c r="R444" i="7"/>
  <c r="Q360" i="7"/>
  <c r="Q389" i="7"/>
  <c r="R388" i="7"/>
  <c r="Q387" i="7"/>
  <c r="R421" i="7"/>
  <c r="R417" i="7"/>
  <c r="R420" i="7"/>
  <c r="R408" i="7"/>
  <c r="Q402" i="7"/>
  <c r="R373" i="7"/>
  <c r="R445" i="7"/>
  <c r="R429" i="7"/>
  <c r="R448" i="7"/>
  <c r="Q362" i="7"/>
  <c r="R435" i="7"/>
  <c r="Q450" i="7"/>
  <c r="Q366" i="7"/>
  <c r="Q378" i="7"/>
  <c r="Q390" i="7"/>
  <c r="Q376" i="7"/>
  <c r="R390" i="7"/>
  <c r="R419" i="7"/>
  <c r="R345" i="7"/>
  <c r="Q296" i="7"/>
  <c r="R267" i="7"/>
  <c r="Q337" i="7"/>
  <c r="R127" i="7"/>
  <c r="Q197" i="7"/>
  <c r="R338" i="7"/>
  <c r="R206" i="7"/>
  <c r="Q267" i="7"/>
  <c r="Q128" i="7"/>
  <c r="R136" i="7"/>
  <c r="Q295" i="7"/>
  <c r="R268" i="7"/>
  <c r="Q135" i="7"/>
  <c r="R197" i="7"/>
  <c r="Q198" i="7"/>
  <c r="Q304" i="7"/>
  <c r="R205" i="7"/>
  <c r="Q303" i="7"/>
  <c r="R296" i="7"/>
  <c r="Q345" i="7"/>
  <c r="R248" i="7"/>
  <c r="R347" i="7"/>
  <c r="Q207" i="7"/>
  <c r="R135" i="7"/>
  <c r="Q139" i="7"/>
  <c r="R69" i="7"/>
  <c r="Q137" i="7"/>
  <c r="Q205" i="7"/>
  <c r="Q305" i="7"/>
  <c r="Q306" i="7"/>
  <c r="Q268" i="7"/>
  <c r="Q308" i="7"/>
  <c r="R346" i="7"/>
  <c r="R198" i="7"/>
  <c r="Q136" i="7"/>
  <c r="R303" i="7"/>
  <c r="Q206" i="7"/>
  <c r="R138" i="7"/>
  <c r="Q262" i="7"/>
  <c r="Q140" i="7"/>
  <c r="R207" i="7"/>
  <c r="R194" i="7"/>
  <c r="Q72" i="7"/>
  <c r="Q347" i="7"/>
  <c r="R304" i="7"/>
  <c r="R308" i="7"/>
  <c r="Q335" i="7"/>
  <c r="Q70" i="7"/>
  <c r="R111" i="7"/>
  <c r="Q138" i="7"/>
  <c r="R180" i="7"/>
  <c r="R276" i="7"/>
  <c r="R307" i="7"/>
  <c r="R109" i="7"/>
  <c r="R348" i="7"/>
  <c r="R305" i="7"/>
  <c r="R209" i="7"/>
  <c r="R108" i="7"/>
  <c r="Q266" i="7"/>
  <c r="Q318" i="7"/>
  <c r="Q278" i="7"/>
  <c r="R306" i="7"/>
  <c r="R67" i="7"/>
  <c r="Q320" i="7"/>
  <c r="Q346" i="7"/>
  <c r="Q249" i="7"/>
  <c r="R263" i="7"/>
  <c r="R210" i="7"/>
  <c r="Q323" i="7"/>
  <c r="R192" i="7"/>
  <c r="R193" i="7"/>
  <c r="R336" i="7"/>
  <c r="Q183" i="7"/>
  <c r="Q195" i="7"/>
  <c r="Q211" i="7"/>
  <c r="Q294" i="7"/>
  <c r="R265" i="7"/>
  <c r="Q182" i="7"/>
  <c r="R121" i="7"/>
  <c r="Q338" i="7"/>
  <c r="R107" i="7"/>
  <c r="Q319" i="7"/>
  <c r="Q290" i="7"/>
  <c r="Q280" i="7"/>
  <c r="Q114" i="7"/>
  <c r="R79" i="7"/>
  <c r="R252" i="7"/>
  <c r="R324" i="7"/>
  <c r="Q124" i="7"/>
  <c r="Q191" i="7"/>
  <c r="R318" i="7"/>
  <c r="R123" i="7"/>
  <c r="R350" i="7"/>
  <c r="R140" i="7"/>
  <c r="Q109" i="7"/>
  <c r="Q332" i="7"/>
  <c r="Q247" i="7"/>
  <c r="R112" i="7"/>
  <c r="Q141" i="7"/>
  <c r="R333" i="7"/>
  <c r="R291" i="7"/>
  <c r="Q254" i="7"/>
  <c r="Q112" i="7"/>
  <c r="Q108" i="7"/>
  <c r="R289" i="7"/>
  <c r="Q208" i="7"/>
  <c r="Q324" i="7"/>
  <c r="R319" i="7"/>
  <c r="R264" i="7"/>
  <c r="R292" i="7"/>
  <c r="R321" i="7"/>
  <c r="Q292" i="7"/>
  <c r="R208" i="7"/>
  <c r="R247" i="7"/>
  <c r="Q79" i="7"/>
  <c r="R124" i="7"/>
  <c r="R335" i="7"/>
  <c r="Q277" i="7"/>
  <c r="Q181" i="7"/>
  <c r="Q276" i="7"/>
  <c r="R295" i="7"/>
  <c r="Q110" i="7"/>
  <c r="R254" i="7"/>
  <c r="R142" i="7"/>
  <c r="R184" i="7"/>
  <c r="R110" i="7"/>
  <c r="Q321" i="7"/>
  <c r="R139" i="7"/>
  <c r="R317" i="7"/>
  <c r="R114" i="7"/>
  <c r="R126" i="7"/>
  <c r="R281" i="7"/>
  <c r="Q196" i="7"/>
  <c r="R309" i="7"/>
  <c r="Q289" i="7"/>
  <c r="R262" i="7"/>
  <c r="R320" i="7"/>
  <c r="Q251" i="7"/>
  <c r="Q209" i="7"/>
  <c r="R72" i="7"/>
  <c r="Q126" i="7"/>
  <c r="R128" i="7"/>
  <c r="Q142" i="7"/>
  <c r="Q80" i="7"/>
  <c r="Q261" i="7"/>
  <c r="Q334" i="7"/>
  <c r="Q333" i="7"/>
  <c r="Q193" i="7"/>
  <c r="R141" i="7"/>
  <c r="R332" i="7"/>
  <c r="Q317" i="7"/>
  <c r="R191" i="7"/>
  <c r="R279" i="7"/>
  <c r="R70" i="7"/>
  <c r="R249" i="7"/>
  <c r="R277" i="7"/>
  <c r="Q248" i="7"/>
  <c r="R181" i="7"/>
  <c r="Q348" i="7"/>
  <c r="R278" i="7"/>
  <c r="Q253" i="7"/>
  <c r="Q336" i="7"/>
  <c r="Q111" i="7"/>
  <c r="Q125" i="7"/>
  <c r="R290" i="7"/>
  <c r="R275" i="7"/>
  <c r="R251" i="7"/>
  <c r="R266" i="7"/>
  <c r="R293" i="7"/>
  <c r="Q184" i="7"/>
  <c r="Q194" i="7"/>
  <c r="R137" i="7"/>
  <c r="R282" i="7"/>
  <c r="R179" i="7"/>
  <c r="Q291" i="7"/>
  <c r="R182" i="7"/>
  <c r="Q250" i="7"/>
  <c r="R261" i="7"/>
  <c r="Q210" i="7"/>
  <c r="Q180" i="7"/>
  <c r="R122" i="7"/>
  <c r="Q252" i="7"/>
  <c r="Q331" i="7"/>
  <c r="R322" i="7"/>
  <c r="Q263" i="7"/>
  <c r="R125" i="7"/>
  <c r="Q293" i="7"/>
  <c r="R250" i="7"/>
  <c r="R294" i="7"/>
  <c r="Q179" i="7"/>
  <c r="Q281" i="7"/>
  <c r="Q69" i="7"/>
  <c r="Q350" i="7"/>
  <c r="Q177" i="7"/>
  <c r="R113" i="7"/>
  <c r="R183" i="7"/>
  <c r="R349" i="7"/>
  <c r="R177" i="7"/>
  <c r="R323" i="7"/>
  <c r="Q107" i="7"/>
  <c r="R178" i="7"/>
  <c r="Q275" i="7"/>
  <c r="Q307" i="7"/>
  <c r="R280" i="7"/>
  <c r="Q121" i="7"/>
  <c r="Q309" i="7"/>
  <c r="Q322" i="7"/>
  <c r="Q351" i="7"/>
  <c r="Q279" i="7"/>
  <c r="R337" i="7"/>
  <c r="R352" i="7"/>
  <c r="Q123" i="7"/>
  <c r="R331" i="7"/>
  <c r="Q212" i="7"/>
  <c r="R253" i="7"/>
  <c r="Q264" i="7"/>
  <c r="Q178" i="7"/>
  <c r="Q122" i="7"/>
  <c r="Q282" i="7"/>
  <c r="R195" i="7"/>
  <c r="Q265" i="7"/>
  <c r="R351" i="7"/>
  <c r="R310" i="7"/>
  <c r="R334" i="7"/>
  <c r="R196" i="7"/>
  <c r="R212" i="7"/>
  <c r="Q192" i="7"/>
  <c r="Q150" i="7"/>
  <c r="Q149" i="7"/>
  <c r="R220" i="7"/>
  <c r="Q352" i="7"/>
  <c r="R219" i="7"/>
  <c r="Q113" i="7"/>
  <c r="Q349" i="7"/>
  <c r="R211" i="7"/>
  <c r="Q127" i="7"/>
  <c r="Q220" i="7"/>
  <c r="Q310" i="7"/>
  <c r="R150" i="7"/>
  <c r="Q219" i="7"/>
  <c r="R222" i="7"/>
  <c r="Q151" i="7"/>
  <c r="R149" i="7"/>
  <c r="Q221" i="7"/>
  <c r="R152" i="7"/>
  <c r="R151" i="7"/>
  <c r="R221" i="7"/>
  <c r="Q153" i="7"/>
  <c r="Q223" i="7"/>
  <c r="Q152" i="7"/>
  <c r="R223" i="7"/>
  <c r="R154" i="7"/>
  <c r="R153" i="7"/>
  <c r="Q222" i="7"/>
  <c r="M240" i="7"/>
  <c r="S240" i="7"/>
  <c r="P240" i="7"/>
  <c r="N240" i="7"/>
  <c r="O240" i="7" s="1"/>
  <c r="Q240" i="7"/>
  <c r="R240" i="7"/>
  <c r="AF245" i="1" l="1"/>
  <c r="AF538" i="1"/>
  <c r="AF441" i="1"/>
  <c r="AF544" i="1"/>
  <c r="AF241" i="1"/>
  <c r="AF443" i="1"/>
  <c r="AF589" i="1"/>
  <c r="N1005" i="7"/>
  <c r="O1005" i="7" s="1"/>
  <c r="S1005" i="7"/>
  <c r="Q1005" i="7"/>
  <c r="P1005" i="7"/>
  <c r="R1005" i="7"/>
  <c r="M1005" i="7"/>
  <c r="G1006" i="7"/>
  <c r="Z591" i="1" s="1"/>
  <c r="F1006" i="7"/>
  <c r="E1006" i="7"/>
  <c r="A1006" i="7"/>
  <c r="B1007" i="7"/>
  <c r="AF591" i="1" l="1"/>
  <c r="P1006" i="7"/>
  <c r="N1006" i="7"/>
  <c r="O1006" i="7" s="1"/>
  <c r="R1006" i="7"/>
  <c r="Q1006" i="7"/>
  <c r="S1006" i="7"/>
  <c r="M1006" i="7"/>
  <c r="A1007" i="7"/>
  <c r="B1008" i="7"/>
  <c r="F1007" i="7"/>
  <c r="G1007" i="7"/>
  <c r="Z592" i="1" s="1"/>
  <c r="E1007" i="7"/>
  <c r="AF592" i="1" l="1"/>
  <c r="M1007" i="7"/>
  <c r="R1007" i="7"/>
  <c r="P1007" i="7"/>
  <c r="S1007" i="7"/>
  <c r="Q1007" i="7"/>
  <c r="N1007" i="7"/>
  <c r="O1007" i="7" s="1"/>
  <c r="A1008" i="7"/>
  <c r="F1008" i="7"/>
  <c r="E1008" i="7"/>
  <c r="B1009" i="7"/>
  <c r="G1008" i="7"/>
  <c r="Z590" i="1" s="1"/>
  <c r="AF590" i="1" l="1"/>
  <c r="S1008" i="7"/>
  <c r="M1008" i="7"/>
  <c r="Q1008" i="7"/>
  <c r="N1008" i="7"/>
  <c r="O1008" i="7" s="1"/>
  <c r="P1008" i="7"/>
  <c r="R1008" i="7"/>
  <c r="E1009" i="7"/>
  <c r="A1009" i="7"/>
  <c r="B1010" i="7"/>
  <c r="G1009" i="7"/>
  <c r="Z588" i="1" s="1"/>
  <c r="F1009" i="7"/>
  <c r="AF588" i="1" l="1"/>
  <c r="Q1009" i="7"/>
  <c r="N1009" i="7"/>
  <c r="O1009" i="7" s="1"/>
  <c r="S1009" i="7"/>
  <c r="M1009" i="7"/>
  <c r="R1009" i="7"/>
  <c r="P1009" i="7"/>
  <c r="B1011" i="7"/>
  <c r="F1010" i="7"/>
  <c r="G1010" i="7"/>
  <c r="Z586" i="1" s="1"/>
  <c r="E1010" i="7"/>
  <c r="A1010" i="7"/>
  <c r="Z339" i="1" l="1"/>
  <c r="Z101" i="1"/>
  <c r="Z419" i="1"/>
  <c r="Z294" i="1"/>
  <c r="Z332" i="1"/>
  <c r="Z462" i="1"/>
  <c r="Z283" i="1"/>
  <c r="Z150" i="1"/>
  <c r="Z182" i="1"/>
  <c r="Z297" i="1"/>
  <c r="Z263" i="1"/>
  <c r="Z379" i="1"/>
  <c r="Z268" i="1"/>
  <c r="Z322" i="1"/>
  <c r="Z256" i="1"/>
  <c r="Z514" i="1"/>
  <c r="Z163" i="1"/>
  <c r="Z157" i="1"/>
  <c r="Z477" i="1"/>
  <c r="Z187" i="1"/>
  <c r="Z222" i="1"/>
  <c r="Z35" i="1"/>
  <c r="Z554" i="1"/>
  <c r="AF554" i="1" s="1"/>
  <c r="Z159" i="1"/>
  <c r="Z111" i="1"/>
  <c r="Z331" i="1"/>
  <c r="Z194" i="1"/>
  <c r="Z211" i="1"/>
  <c r="Z476" i="1"/>
  <c r="Z507" i="1"/>
  <c r="Z509" i="1"/>
  <c r="Z301" i="1"/>
  <c r="Z551" i="1"/>
  <c r="AF551" i="1" s="1"/>
  <c r="Z254" i="1"/>
  <c r="Z299" i="1"/>
  <c r="Z399" i="1"/>
  <c r="Z303" i="1"/>
  <c r="Z73" i="1"/>
  <c r="Z396" i="1"/>
  <c r="Z369" i="1"/>
  <c r="Z329" i="1"/>
  <c r="Z415" i="1"/>
  <c r="Z252" i="1"/>
  <c r="Z458" i="1"/>
  <c r="Z62" i="1"/>
  <c r="Z151" i="1"/>
  <c r="Z191" i="1"/>
  <c r="Z521" i="1"/>
  <c r="Z216" i="1"/>
  <c r="Z557" i="1"/>
  <c r="AF557" i="1" s="1"/>
  <c r="Z402" i="1"/>
  <c r="Z489" i="1"/>
  <c r="Z258" i="1"/>
  <c r="Z213" i="1"/>
  <c r="Z474" i="1"/>
  <c r="Z170" i="1"/>
  <c r="Z549" i="1"/>
  <c r="AF549" i="1" s="1"/>
  <c r="Z110" i="1"/>
  <c r="Z276" i="1"/>
  <c r="Z185" i="1"/>
  <c r="Z383" i="1"/>
  <c r="Z273" i="1"/>
  <c r="Z424" i="1"/>
  <c r="Z146" i="1"/>
  <c r="Z506" i="1"/>
  <c r="Z293" i="1"/>
  <c r="Z377" i="1"/>
  <c r="Z325" i="1"/>
  <c r="Z160" i="1"/>
  <c r="Z305" i="1"/>
  <c r="Z65" i="1"/>
  <c r="Z516" i="1"/>
  <c r="Z189" i="1"/>
  <c r="Z518" i="1"/>
  <c r="Z218" i="1"/>
  <c r="Z475" i="1"/>
  <c r="Z108" i="1"/>
  <c r="Z359" i="1"/>
  <c r="Z147" i="1"/>
  <c r="Z452" i="1"/>
  <c r="Z453" i="1"/>
  <c r="Z380" i="1"/>
  <c r="Z184" i="1"/>
  <c r="Z260" i="1"/>
  <c r="Z267" i="1"/>
  <c r="Z220" i="1"/>
  <c r="Z221" i="1"/>
  <c r="Z167" i="1"/>
  <c r="Z327" i="1"/>
  <c r="Z362" i="1"/>
  <c r="Z186" i="1"/>
  <c r="Z196" i="1"/>
  <c r="Z306" i="1"/>
  <c r="Z274" i="1"/>
  <c r="Z295" i="1"/>
  <c r="Z454" i="1"/>
  <c r="Z253" i="1"/>
  <c r="Z169" i="1"/>
  <c r="Z388" i="1"/>
  <c r="Z63" i="1"/>
  <c r="Z324" i="1"/>
  <c r="Z103" i="1"/>
  <c r="Z164" i="1"/>
  <c r="Z376" i="1"/>
  <c r="Z405" i="1"/>
  <c r="Z487" i="1"/>
  <c r="Z335" i="1"/>
  <c r="Z397" i="1"/>
  <c r="Z423" i="1"/>
  <c r="Z109" i="1"/>
  <c r="Z459" i="1"/>
  <c r="Z479" i="1"/>
  <c r="Z400" i="1"/>
  <c r="Z374" i="1"/>
  <c r="Z372" i="1"/>
  <c r="Z300" i="1"/>
  <c r="Z392" i="1"/>
  <c r="Z275" i="1"/>
  <c r="Z261" i="1"/>
  <c r="Z326" i="1"/>
  <c r="Z30" i="1"/>
  <c r="Z37" i="1"/>
  <c r="Z192" i="1"/>
  <c r="Z107" i="1"/>
  <c r="Z70" i="1"/>
  <c r="Z555" i="1"/>
  <c r="AF555" i="1" s="1"/>
  <c r="Z456" i="1"/>
  <c r="Z463" i="1"/>
  <c r="Z105" i="1"/>
  <c r="Z153" i="1"/>
  <c r="Z102" i="1"/>
  <c r="Z417" i="1"/>
  <c r="Z363" i="1"/>
  <c r="Z455" i="1"/>
  <c r="Z357" i="1"/>
  <c r="Z215" i="1"/>
  <c r="Z330" i="1"/>
  <c r="Z307" i="1"/>
  <c r="Z165" i="1"/>
  <c r="Z401" i="1"/>
  <c r="Z278" i="1"/>
  <c r="Z520" i="1"/>
  <c r="Z319" i="1"/>
  <c r="Z193" i="1"/>
  <c r="Z166" i="1"/>
  <c r="Z375" i="1"/>
  <c r="Z259" i="1"/>
  <c r="Z553" i="1"/>
  <c r="AF553" i="1" s="1"/>
  <c r="Z420" i="1"/>
  <c r="Z161" i="1"/>
  <c r="Z416" i="1"/>
  <c r="Z115" i="1"/>
  <c r="Z61" i="1"/>
  <c r="Z296" i="1"/>
  <c r="Z550" i="1"/>
  <c r="AF550" i="1" s="1"/>
  <c r="Z451" i="1"/>
  <c r="Z104" i="1"/>
  <c r="Z320" i="1"/>
  <c r="Z195" i="1"/>
  <c r="Z465" i="1"/>
  <c r="Z162" i="1"/>
  <c r="Z281" i="1"/>
  <c r="Z323" i="1"/>
  <c r="Z106" i="1"/>
  <c r="Z66" i="1"/>
  <c r="Z321" i="1"/>
  <c r="Z482" i="1"/>
  <c r="Z214" i="1"/>
  <c r="Z210" i="1"/>
  <c r="Z364" i="1"/>
  <c r="Z302" i="1"/>
  <c r="Z519" i="1"/>
  <c r="Z262" i="1"/>
  <c r="Z395" i="1"/>
  <c r="Z398" i="1"/>
  <c r="Z485" i="1"/>
  <c r="Z371" i="1"/>
  <c r="Z556" i="1"/>
  <c r="AF556" i="1" s="1"/>
  <c r="Z257" i="1"/>
  <c r="Z112" i="1"/>
  <c r="Z511" i="1"/>
  <c r="Z333" i="1"/>
  <c r="Z481" i="1"/>
  <c r="Z548" i="1"/>
  <c r="AF548" i="1" s="1"/>
  <c r="Z209" i="1"/>
  <c r="Z149" i="1"/>
  <c r="Z394" i="1"/>
  <c r="Z269" i="1"/>
  <c r="Z279" i="1"/>
  <c r="Z304" i="1"/>
  <c r="Z251" i="1"/>
  <c r="Z381" i="1"/>
  <c r="Z513" i="1"/>
  <c r="Z421" i="1"/>
  <c r="Z68" i="1"/>
  <c r="Z426" i="1"/>
  <c r="Z355" i="1"/>
  <c r="Z183" i="1"/>
  <c r="Z486" i="1"/>
  <c r="Z277" i="1"/>
  <c r="Z358" i="1"/>
  <c r="Z484" i="1"/>
  <c r="Z168" i="1"/>
  <c r="Z403" i="1"/>
  <c r="Z491" i="1"/>
  <c r="Z354" i="1"/>
  <c r="Z552" i="1"/>
  <c r="AF552" i="1" s="1"/>
  <c r="Z198" i="1"/>
  <c r="Z67" i="1"/>
  <c r="Z71" i="1"/>
  <c r="Z310" i="1"/>
  <c r="Z483" i="1"/>
  <c r="Z428" i="1"/>
  <c r="Z272" i="1"/>
  <c r="Z389" i="1"/>
  <c r="Z360" i="1"/>
  <c r="Z387" i="1"/>
  <c r="Z148" i="1"/>
  <c r="Z356" i="1"/>
  <c r="Z382" i="1"/>
  <c r="Z460" i="1"/>
  <c r="Z334" i="1"/>
  <c r="Z418" i="1"/>
  <c r="Z285" i="1"/>
  <c r="Z34" i="1"/>
  <c r="Z298" i="1"/>
  <c r="Z292" i="1"/>
  <c r="Z158" i="1"/>
  <c r="Z36" i="1"/>
  <c r="Z391" i="1"/>
  <c r="Z563" i="1"/>
  <c r="AF563" i="1" s="1"/>
  <c r="Z255" i="1"/>
  <c r="Z114" i="1"/>
  <c r="Z69" i="1"/>
  <c r="Z217" i="1"/>
  <c r="Z558" i="1"/>
  <c r="AF558" i="1" s="1"/>
  <c r="Z525" i="1"/>
  <c r="Z478" i="1"/>
  <c r="Z370" i="1"/>
  <c r="Z308" i="1"/>
  <c r="Z143" i="1"/>
  <c r="Z171" i="1"/>
  <c r="Z565" i="1"/>
  <c r="AF565" i="1" s="1"/>
  <c r="Z312" i="1"/>
  <c r="Z560" i="1"/>
  <c r="AF560" i="1" s="1"/>
  <c r="Z64" i="1"/>
  <c r="Z219" i="1"/>
  <c r="Z123" i="1"/>
  <c r="Z515" i="1"/>
  <c r="Z512" i="1"/>
  <c r="Z378" i="1"/>
  <c r="Z145" i="1"/>
  <c r="Z373" i="1"/>
  <c r="Z517" i="1"/>
  <c r="Z270" i="1"/>
  <c r="Z188" i="1"/>
  <c r="Z510" i="1"/>
  <c r="Z223" i="1"/>
  <c r="Z523" i="1"/>
  <c r="Z38" i="1"/>
  <c r="Z249" i="1"/>
  <c r="Z212" i="1"/>
  <c r="Z508" i="1"/>
  <c r="Z152" i="1"/>
  <c r="Z461" i="1"/>
  <c r="Z407" i="1"/>
  <c r="Z72" i="1"/>
  <c r="Z422" i="1"/>
  <c r="Z144" i="1"/>
  <c r="Z527" i="1"/>
  <c r="Z467" i="1"/>
  <c r="Z480" i="1"/>
  <c r="Z314" i="1"/>
  <c r="Z199" i="1"/>
  <c r="Z39" i="1"/>
  <c r="Z390" i="1"/>
  <c r="Z457" i="1"/>
  <c r="Z561" i="1"/>
  <c r="AF561" i="1" s="1"/>
  <c r="Z250" i="1"/>
  <c r="Z197" i="1"/>
  <c r="Z361" i="1"/>
  <c r="Z190" i="1"/>
  <c r="Z368" i="1"/>
  <c r="Z271" i="1"/>
  <c r="Z337" i="1"/>
  <c r="Z280" i="1"/>
  <c r="Z414" i="1"/>
  <c r="Z567" i="1"/>
  <c r="AF567" i="1" s="1"/>
  <c r="Z287" i="1"/>
  <c r="Z75" i="1"/>
  <c r="Z328" i="1"/>
  <c r="Z393" i="1"/>
  <c r="Z74" i="1"/>
  <c r="Z29" i="1"/>
  <c r="Z113" i="1"/>
  <c r="Z224" i="1"/>
  <c r="Z341" i="1"/>
  <c r="Z493" i="1"/>
  <c r="Z408" i="1"/>
  <c r="Z470" i="1"/>
  <c r="Z122" i="1"/>
  <c r="Z469" i="1"/>
  <c r="Z431" i="1"/>
  <c r="Z76" i="1"/>
  <c r="Z172" i="1"/>
  <c r="Z118" i="1"/>
  <c r="Z288" i="1"/>
  <c r="Z494" i="1"/>
  <c r="Z559" i="1"/>
  <c r="AF559" i="1" s="1"/>
  <c r="Z315" i="1"/>
  <c r="Z40" i="1"/>
  <c r="Z33" i="1"/>
  <c r="Z430" i="1"/>
  <c r="Z528" i="1"/>
  <c r="Z340" i="1"/>
  <c r="Z410" i="1"/>
  <c r="Z31" i="1"/>
  <c r="Z313" i="1"/>
  <c r="Z200" i="1"/>
  <c r="Z174" i="1"/>
  <c r="Z566" i="1"/>
  <c r="AF566" i="1" s="1"/>
  <c r="Z225" i="1"/>
  <c r="Z492" i="1"/>
  <c r="Z404" i="1"/>
  <c r="Z409" i="1"/>
  <c r="Z173" i="1"/>
  <c r="Z32" i="1"/>
  <c r="Z120" i="1"/>
  <c r="Z226" i="1"/>
  <c r="Z178" i="1"/>
  <c r="Z564" i="1"/>
  <c r="AF564" i="1" s="1"/>
  <c r="Z429" i="1"/>
  <c r="Z526" i="1"/>
  <c r="Z176" i="1"/>
  <c r="Z432" i="1"/>
  <c r="Z464" i="1"/>
  <c r="Z202" i="1"/>
  <c r="Z286" i="1"/>
  <c r="Z342" i="1"/>
  <c r="Z488" i="1"/>
  <c r="Z41" i="1"/>
  <c r="Z338" i="1"/>
  <c r="Z201" i="1"/>
  <c r="AF201" i="1" s="1"/>
  <c r="Z282" i="1"/>
  <c r="Z77" i="1"/>
  <c r="Z427" i="1"/>
  <c r="Z311" i="1"/>
  <c r="Z406" i="1"/>
  <c r="Z490" i="1"/>
  <c r="Z466" i="1"/>
  <c r="AF466" i="1" s="1"/>
  <c r="Z468" i="1"/>
  <c r="Z309" i="1"/>
  <c r="Z203" i="1"/>
  <c r="Z284" i="1"/>
  <c r="AF284" i="1" s="1"/>
  <c r="Z78" i="1"/>
  <c r="Z522" i="1"/>
  <c r="Z562" i="1"/>
  <c r="AF562" i="1" s="1"/>
  <c r="Z42" i="1"/>
  <c r="Z121" i="1"/>
  <c r="Z175" i="1"/>
  <c r="Z177" i="1"/>
  <c r="Z524" i="1"/>
  <c r="Z229" i="1"/>
  <c r="Z529" i="1"/>
  <c r="Z79" i="1"/>
  <c r="Z227" i="1"/>
  <c r="Z495" i="1"/>
  <c r="Z568" i="1"/>
  <c r="AF568" i="1" s="1"/>
  <c r="Z336" i="1"/>
  <c r="Z119" i="1"/>
  <c r="Z228" i="1"/>
  <c r="Z43" i="1"/>
  <c r="Z438" i="1"/>
  <c r="Z205" i="1"/>
  <c r="Z434" i="1"/>
  <c r="Z117" i="1"/>
  <c r="Z345" i="1"/>
  <c r="Z569" i="1"/>
  <c r="AF569" i="1" s="1"/>
  <c r="Z425" i="1"/>
  <c r="Z571" i="1"/>
  <c r="AF571" i="1" s="1"/>
  <c r="Z204" i="1"/>
  <c r="Z497" i="1"/>
  <c r="Z81" i="1"/>
  <c r="Z46" i="1"/>
  <c r="Z436" i="1"/>
  <c r="Z231" i="1"/>
  <c r="Z82" i="1"/>
  <c r="Z573" i="1"/>
  <c r="AF573" i="1" s="1"/>
  <c r="Z80" i="1"/>
  <c r="Z343" i="1"/>
  <c r="Z44" i="1"/>
  <c r="Z531" i="1"/>
  <c r="Z125" i="1"/>
  <c r="Z499" i="1"/>
  <c r="Z535" i="1"/>
  <c r="Z349" i="1"/>
  <c r="Z116" i="1"/>
  <c r="Z230" i="1"/>
  <c r="Z232" i="1"/>
  <c r="Z533" i="1"/>
  <c r="Z126" i="1"/>
  <c r="Z233" i="1"/>
  <c r="Z437" i="1"/>
  <c r="Z576" i="1"/>
  <c r="AF576" i="1" s="1"/>
  <c r="Z501" i="1"/>
  <c r="Z575" i="1"/>
  <c r="AF575" i="1" s="1"/>
  <c r="Z129" i="1"/>
  <c r="Z502" i="1"/>
  <c r="Z439" i="1"/>
  <c r="Z131" i="1"/>
  <c r="Z536" i="1"/>
  <c r="Z85" i="1"/>
  <c r="Z83" i="1"/>
  <c r="Z574" i="1"/>
  <c r="AF574" i="1" s="1"/>
  <c r="Z234" i="1"/>
  <c r="Z235" i="1"/>
  <c r="Z534" i="1"/>
  <c r="Z348" i="1"/>
  <c r="Z347" i="1"/>
  <c r="Z130" i="1"/>
  <c r="Z346" i="1"/>
  <c r="Z530" i="1"/>
  <c r="Z498" i="1"/>
  <c r="AF498" i="1" s="1"/>
  <c r="Z500" i="1"/>
  <c r="Z350" i="1"/>
  <c r="Z84" i="1"/>
  <c r="Z435" i="1"/>
  <c r="Z433" i="1"/>
  <c r="Z87" i="1"/>
  <c r="Z86" i="1"/>
  <c r="Z532" i="1"/>
  <c r="Z344" i="1"/>
  <c r="Z496" i="1"/>
  <c r="Z236" i="1"/>
  <c r="Z572" i="1"/>
  <c r="AF572" i="1" s="1"/>
  <c r="Z239" i="1"/>
  <c r="Z127" i="1"/>
  <c r="Z570" i="1"/>
  <c r="AF570" i="1" s="1"/>
  <c r="Z237" i="1"/>
  <c r="Z128" i="1"/>
  <c r="Z577" i="1"/>
  <c r="AF577" i="1" s="1"/>
  <c r="Z440" i="1"/>
  <c r="Z238" i="1"/>
  <c r="Z124" i="1"/>
  <c r="Z442" i="1"/>
  <c r="Z537" i="1"/>
  <c r="Z579" i="1"/>
  <c r="AF579" i="1" s="1"/>
  <c r="Z581" i="1"/>
  <c r="AF581" i="1" s="1"/>
  <c r="Z444" i="1"/>
  <c r="Z539" i="1"/>
  <c r="Z133" i="1"/>
  <c r="Z582" i="1"/>
  <c r="AF582" i="1" s="1"/>
  <c r="Z135" i="1"/>
  <c r="Z446" i="1"/>
  <c r="Z583" i="1"/>
  <c r="AF583" i="1" s="1"/>
  <c r="Z240" i="1"/>
  <c r="Z541" i="1"/>
  <c r="Z543" i="1"/>
  <c r="Z137" i="1"/>
  <c r="AF586" i="1"/>
  <c r="N1010" i="7"/>
  <c r="O1010" i="7" s="1"/>
  <c r="R1010" i="7"/>
  <c r="P1010" i="7"/>
  <c r="Q1010" i="7"/>
  <c r="S1010" i="7"/>
  <c r="M1010" i="7"/>
  <c r="Q505" i="7"/>
  <c r="R501" i="7"/>
  <c r="Q460" i="7"/>
  <c r="Q808" i="7"/>
  <c r="R543" i="7"/>
  <c r="Q461" i="7"/>
  <c r="R627" i="7"/>
  <c r="Q630" i="7"/>
  <c r="Q458" i="7"/>
  <c r="R866" i="7"/>
  <c r="Q769" i="7"/>
  <c r="Q807" i="7"/>
  <c r="R655" i="7"/>
  <c r="Q654" i="7"/>
  <c r="R933" i="7"/>
  <c r="Q765" i="7"/>
  <c r="R766" i="7"/>
  <c r="R701" i="7"/>
  <c r="R500" i="7"/>
  <c r="Q766" i="7"/>
  <c r="Q602" i="7"/>
  <c r="Q866" i="7"/>
  <c r="Q937" i="7"/>
  <c r="R767" i="7"/>
  <c r="Q462" i="7"/>
  <c r="R600" i="7"/>
  <c r="R812" i="7"/>
  <c r="R541" i="7"/>
  <c r="R603" i="7"/>
  <c r="Q500" i="7"/>
  <c r="Q626" i="7"/>
  <c r="R656" i="7"/>
  <c r="Q541" i="7"/>
  <c r="Q865" i="7"/>
  <c r="Q656" i="7"/>
  <c r="Q812" i="7"/>
  <c r="R462" i="7"/>
  <c r="Q657" i="7"/>
  <c r="R697" i="7"/>
  <c r="Q629" i="7"/>
  <c r="R545" i="7"/>
  <c r="R938" i="7"/>
  <c r="R811" i="7"/>
  <c r="Q503" i="7"/>
  <c r="Q863" i="7"/>
  <c r="R461" i="7"/>
  <c r="R459" i="7"/>
  <c r="R626" i="7"/>
  <c r="R460" i="7"/>
  <c r="R546" i="7"/>
  <c r="R630" i="7"/>
  <c r="R599" i="7"/>
  <c r="Q600" i="7"/>
  <c r="R868" i="7"/>
  <c r="Q627" i="7"/>
  <c r="Q601" i="7"/>
  <c r="R865" i="7"/>
  <c r="R937" i="7"/>
  <c r="R808" i="7"/>
  <c r="Q699" i="7"/>
  <c r="R457" i="7"/>
  <c r="R542" i="7"/>
  <c r="R504" i="7"/>
  <c r="Q935" i="7"/>
  <c r="R659" i="7"/>
  <c r="Q936" i="7"/>
  <c r="R544" i="7"/>
  <c r="R628" i="7"/>
  <c r="R503" i="7"/>
  <c r="R602" i="7"/>
  <c r="Q653" i="7"/>
  <c r="R700" i="7"/>
  <c r="R867" i="7"/>
  <c r="Q933" i="7"/>
  <c r="R625" i="7"/>
  <c r="R934" i="7"/>
  <c r="R810" i="7"/>
  <c r="Q599" i="7"/>
  <c r="Q546" i="7"/>
  <c r="Q934" i="7"/>
  <c r="R869" i="7"/>
  <c r="R657" i="7"/>
  <c r="Q811" i="7"/>
  <c r="Q698" i="7"/>
  <c r="Q813" i="7"/>
  <c r="Q457" i="7"/>
  <c r="Q603" i="7"/>
  <c r="Q631" i="7"/>
  <c r="R699" i="7"/>
  <c r="R696" i="7"/>
  <c r="Q938" i="7"/>
  <c r="Q542" i="7"/>
  <c r="Q697" i="7"/>
  <c r="Q696" i="7"/>
  <c r="R502" i="7"/>
  <c r="R935" i="7"/>
  <c r="Q939" i="7"/>
  <c r="Q867" i="7"/>
  <c r="R768" i="7"/>
  <c r="Q700" i="7"/>
  <c r="Q628" i="7"/>
  <c r="R863" i="7"/>
  <c r="R936" i="7"/>
  <c r="R864" i="7"/>
  <c r="R505" i="7"/>
  <c r="R629" i="7"/>
  <c r="R458" i="7"/>
  <c r="Q499" i="7"/>
  <c r="Q655" i="7"/>
  <c r="Q701" i="7"/>
  <c r="R765" i="7"/>
  <c r="R499" i="7"/>
  <c r="R597" i="7"/>
  <c r="Q658" i="7"/>
  <c r="R654" i="7"/>
  <c r="R695" i="7"/>
  <c r="R770" i="7"/>
  <c r="R653" i="7"/>
  <c r="R598" i="7"/>
  <c r="R632" i="7"/>
  <c r="Q810" i="7"/>
  <c r="Q544" i="7"/>
  <c r="Q868" i="7"/>
  <c r="Q770" i="7"/>
  <c r="R769" i="7"/>
  <c r="Q543" i="7"/>
  <c r="Q695" i="7"/>
  <c r="Q598" i="7"/>
  <c r="Q809" i="7"/>
  <c r="Q767" i="7"/>
  <c r="Q625" i="7"/>
  <c r="Q459" i="7"/>
  <c r="R809" i="7"/>
  <c r="R463" i="7"/>
  <c r="R807" i="7"/>
  <c r="Q547" i="7"/>
  <c r="R698" i="7"/>
  <c r="Q504" i="7"/>
  <c r="Q597" i="7"/>
  <c r="Q768" i="7"/>
  <c r="R771" i="7"/>
  <c r="Q545" i="7"/>
  <c r="R658" i="7"/>
  <c r="R601" i="7"/>
  <c r="Q501" i="7"/>
  <c r="R631" i="7"/>
  <c r="Q502" i="7"/>
  <c r="Q864" i="7"/>
  <c r="R660" i="7"/>
  <c r="Q464" i="7"/>
  <c r="R702" i="7"/>
  <c r="Q940" i="7"/>
  <c r="Q870" i="7"/>
  <c r="Q702" i="7"/>
  <c r="Q772" i="7"/>
  <c r="R639" i="7"/>
  <c r="Q659" i="7"/>
  <c r="Q814" i="7"/>
  <c r="Q506" i="7"/>
  <c r="R547" i="7"/>
  <c r="R822" i="7"/>
  <c r="R464" i="7"/>
  <c r="Q463" i="7"/>
  <c r="R870" i="7"/>
  <c r="Q869" i="7"/>
  <c r="Q667" i="7"/>
  <c r="R940" i="7"/>
  <c r="R813" i="7"/>
  <c r="R506" i="7"/>
  <c r="Q660" i="7"/>
  <c r="R548" i="7"/>
  <c r="R772" i="7"/>
  <c r="R814" i="7"/>
  <c r="R939" i="7"/>
  <c r="Q548" i="7"/>
  <c r="Q604" i="7"/>
  <c r="Q632" i="7"/>
  <c r="R604" i="7"/>
  <c r="Q771" i="7"/>
  <c r="Q639" i="7"/>
  <c r="R513" i="7"/>
  <c r="R948" i="7"/>
  <c r="R555" i="7"/>
  <c r="Q513" i="7"/>
  <c r="R667" i="7"/>
  <c r="R556" i="7"/>
  <c r="R779" i="7"/>
  <c r="R877" i="7"/>
  <c r="R514" i="7"/>
  <c r="R821" i="7"/>
  <c r="Q556" i="7"/>
  <c r="Q612" i="7"/>
  <c r="Q710" i="7"/>
  <c r="Q878" i="7"/>
  <c r="Q877" i="7"/>
  <c r="R780" i="7"/>
  <c r="Q821" i="7"/>
  <c r="Q709" i="7"/>
  <c r="R612" i="7"/>
  <c r="Q780" i="7"/>
  <c r="Q779" i="7"/>
  <c r="R640" i="7"/>
  <c r="Q948" i="7"/>
  <c r="R710" i="7"/>
  <c r="R471" i="7"/>
  <c r="R472" i="7"/>
  <c r="R611" i="7"/>
  <c r="Q947" i="7"/>
  <c r="R947" i="7"/>
  <c r="R878" i="7"/>
  <c r="Q555" i="7"/>
  <c r="Q668" i="7"/>
  <c r="R668" i="7"/>
  <c r="R709" i="7"/>
  <c r="Q640" i="7"/>
  <c r="Q472" i="7"/>
  <c r="Q641" i="7"/>
  <c r="Q822" i="7"/>
  <c r="Q514" i="7"/>
  <c r="Q471" i="7"/>
  <c r="Q611" i="7"/>
  <c r="R641" i="7"/>
  <c r="R781" i="7"/>
  <c r="Q879" i="7"/>
  <c r="R949" i="7"/>
  <c r="R669" i="7"/>
  <c r="Q473" i="7"/>
  <c r="R473" i="7"/>
  <c r="R557" i="7"/>
  <c r="Q823" i="7"/>
  <c r="R879" i="7"/>
  <c r="Q825" i="7"/>
  <c r="Q711" i="7"/>
  <c r="R515" i="7"/>
  <c r="Q613" i="7"/>
  <c r="R642" i="7"/>
  <c r="Q781" i="7"/>
  <c r="R711" i="7"/>
  <c r="Q669" i="7"/>
  <c r="Q642" i="7"/>
  <c r="Q557" i="7"/>
  <c r="R823" i="7"/>
  <c r="Q949" i="7"/>
  <c r="R613" i="7"/>
  <c r="Q515" i="7"/>
  <c r="Q517" i="7"/>
  <c r="R950" i="7"/>
  <c r="Q951" i="7"/>
  <c r="R881" i="7"/>
  <c r="Q614" i="7"/>
  <c r="Q671" i="7"/>
  <c r="R713" i="7"/>
  <c r="Q880" i="7"/>
  <c r="R824" i="7"/>
  <c r="Q782" i="7"/>
  <c r="Q783" i="7"/>
  <c r="R474" i="7"/>
  <c r="Q474" i="7"/>
  <c r="Q824" i="7"/>
  <c r="R825" i="7"/>
  <c r="R558" i="7"/>
  <c r="Q643" i="7"/>
  <c r="R615" i="7"/>
  <c r="Q475" i="7"/>
  <c r="R951" i="7"/>
  <c r="R614" i="7"/>
  <c r="Q881" i="7"/>
  <c r="R671" i="7"/>
  <c r="Q559" i="7"/>
  <c r="Q516" i="7"/>
  <c r="R475" i="7"/>
  <c r="Q712" i="7"/>
  <c r="R670" i="7"/>
  <c r="R643" i="7"/>
  <c r="R880" i="7"/>
  <c r="Q954" i="7"/>
  <c r="R520" i="7"/>
  <c r="R616" i="7"/>
  <c r="R476" i="7"/>
  <c r="R785" i="7"/>
  <c r="R561" i="7"/>
  <c r="R883" i="7"/>
  <c r="R827" i="7"/>
  <c r="R782" i="7"/>
  <c r="R783" i="7"/>
  <c r="Q950" i="7"/>
  <c r="Q561" i="7"/>
  <c r="R674" i="7"/>
  <c r="Q714" i="7"/>
  <c r="Q784" i="7"/>
  <c r="R882" i="7"/>
  <c r="R477" i="7"/>
  <c r="R518" i="7"/>
  <c r="Q558" i="7"/>
  <c r="R517" i="7"/>
  <c r="R516" i="7"/>
  <c r="R953" i="7"/>
  <c r="R673" i="7"/>
  <c r="Q616" i="7"/>
  <c r="R618" i="7"/>
  <c r="Q645" i="7"/>
  <c r="Q644" i="7"/>
  <c r="R519" i="7"/>
  <c r="Q713" i="7"/>
  <c r="Q670" i="7"/>
  <c r="R712" i="7"/>
  <c r="Q826" i="7"/>
  <c r="R826" i="7"/>
  <c r="R952" i="7"/>
  <c r="R786" i="7"/>
  <c r="Q716" i="7"/>
  <c r="R828" i="7"/>
  <c r="R884" i="7"/>
  <c r="Q785" i="7"/>
  <c r="Q476" i="7"/>
  <c r="Q674" i="7"/>
  <c r="Q519" i="7"/>
  <c r="Q560" i="7"/>
  <c r="Q615" i="7"/>
  <c r="Q520" i="7"/>
  <c r="Q828" i="7"/>
  <c r="Q478" i="7"/>
  <c r="Q953" i="7"/>
  <c r="Q646" i="7"/>
  <c r="Q883" i="7"/>
  <c r="Q827" i="7"/>
  <c r="R478" i="7"/>
  <c r="R835" i="7"/>
  <c r="R569" i="7"/>
  <c r="R716" i="7"/>
  <c r="Q673" i="7"/>
  <c r="Q952" i="7"/>
  <c r="R562" i="7"/>
  <c r="R559" i="7"/>
  <c r="R784" i="7"/>
  <c r="Q618" i="7"/>
  <c r="R527" i="7"/>
  <c r="R954" i="7"/>
  <c r="Q723" i="7"/>
  <c r="R672" i="7"/>
  <c r="R646" i="7"/>
  <c r="Q835" i="7"/>
  <c r="R714" i="7"/>
  <c r="Q562" i="7"/>
  <c r="R715" i="7"/>
  <c r="Q518" i="7"/>
  <c r="R793" i="7"/>
  <c r="Q477" i="7"/>
  <c r="Q527" i="7"/>
  <c r="Q891" i="7"/>
  <c r="Q617" i="7"/>
  <c r="Q793" i="7"/>
  <c r="R560" i="7"/>
  <c r="Q884" i="7"/>
  <c r="Q715" i="7"/>
  <c r="Q672" i="7"/>
  <c r="R645" i="7"/>
  <c r="Q882" i="7"/>
  <c r="R485" i="7"/>
  <c r="R644" i="7"/>
  <c r="R681" i="7"/>
  <c r="R891" i="7"/>
  <c r="R617" i="7"/>
  <c r="Q786" i="7"/>
  <c r="R961" i="7"/>
  <c r="R682" i="7"/>
  <c r="R892" i="7"/>
  <c r="Q570" i="7"/>
  <c r="Q569" i="7"/>
  <c r="Q892" i="7"/>
  <c r="R794" i="7"/>
  <c r="R486" i="7"/>
  <c r="Q486" i="7"/>
  <c r="Q682" i="7"/>
  <c r="Q681" i="7"/>
  <c r="Q724" i="7"/>
  <c r="Q573" i="7"/>
  <c r="R528" i="7"/>
  <c r="R529" i="7"/>
  <c r="Q795" i="7"/>
  <c r="Q893" i="7"/>
  <c r="R683" i="7"/>
  <c r="R795" i="7"/>
  <c r="Q961" i="7"/>
  <c r="Q836" i="7"/>
  <c r="Q962" i="7"/>
  <c r="Q485" i="7"/>
  <c r="R963" i="7"/>
  <c r="Q528" i="7"/>
  <c r="R836" i="7"/>
  <c r="R571" i="7"/>
  <c r="R723" i="7"/>
  <c r="Q725" i="7"/>
  <c r="R724" i="7"/>
  <c r="R962" i="7"/>
  <c r="Q794" i="7"/>
  <c r="Q838" i="7"/>
  <c r="Q487" i="7"/>
  <c r="R684" i="7"/>
  <c r="Q683" i="7"/>
  <c r="R838" i="7"/>
  <c r="R488" i="7"/>
  <c r="R837" i="7"/>
  <c r="R893" i="7"/>
  <c r="Q529" i="7"/>
  <c r="R964" i="7"/>
  <c r="R572" i="7"/>
  <c r="Q530" i="7"/>
  <c r="Q726" i="7"/>
  <c r="R726" i="7"/>
  <c r="Q837" i="7"/>
  <c r="R725" i="7"/>
  <c r="R530" i="7"/>
  <c r="Q684" i="7"/>
  <c r="R570" i="7"/>
  <c r="Q488" i="7"/>
  <c r="Q571" i="7"/>
  <c r="Q572" i="7"/>
  <c r="Q894" i="7"/>
  <c r="R894" i="7"/>
  <c r="Q963" i="7"/>
  <c r="R487" i="7"/>
  <c r="Q964" i="7"/>
  <c r="R797" i="7"/>
  <c r="R685" i="7"/>
  <c r="Q895" i="7"/>
  <c r="R727" i="7"/>
  <c r="Q965" i="7"/>
  <c r="Q796" i="7"/>
  <c r="Q727" i="7"/>
  <c r="R489" i="7"/>
  <c r="R573" i="7"/>
  <c r="Q797" i="7"/>
  <c r="R531" i="7"/>
  <c r="Q839" i="7"/>
  <c r="R796" i="7"/>
  <c r="R965" i="7"/>
  <c r="Q489" i="7"/>
  <c r="R895" i="7"/>
  <c r="Q685" i="7"/>
  <c r="R839" i="7"/>
  <c r="R728" i="7"/>
  <c r="R798" i="7"/>
  <c r="R532" i="7"/>
  <c r="R574" i="7"/>
  <c r="Q574" i="7"/>
  <c r="Q531" i="7"/>
  <c r="R898" i="7"/>
  <c r="Q966" i="7"/>
  <c r="R490" i="7"/>
  <c r="Q840" i="7"/>
  <c r="Q798" i="7"/>
  <c r="Q490" i="7"/>
  <c r="Q576" i="7"/>
  <c r="Q799" i="7"/>
  <c r="Q575" i="7"/>
  <c r="R686" i="7"/>
  <c r="R896" i="7"/>
  <c r="R687" i="7"/>
  <c r="Q897" i="7"/>
  <c r="Q532" i="7"/>
  <c r="R533" i="7"/>
  <c r="R840" i="7"/>
  <c r="R575" i="7"/>
  <c r="R966" i="7"/>
  <c r="Q896" i="7"/>
  <c r="Q533" i="7"/>
  <c r="R897" i="7"/>
  <c r="Q729" i="7"/>
  <c r="Q686" i="7"/>
  <c r="R841" i="7"/>
  <c r="Q583" i="7"/>
  <c r="Q842" i="7"/>
  <c r="Q728" i="7"/>
  <c r="Q968" i="7"/>
  <c r="R967" i="7"/>
  <c r="R968" i="7"/>
  <c r="R842" i="7"/>
  <c r="R688" i="7"/>
  <c r="Q688" i="7"/>
  <c r="Q491" i="7"/>
  <c r="R730" i="7"/>
  <c r="Q492" i="7"/>
  <c r="R799" i="7"/>
  <c r="R906" i="7"/>
  <c r="R491" i="7"/>
  <c r="R534" i="7"/>
  <c r="Q849" i="7"/>
  <c r="Q534" i="7"/>
  <c r="Q800" i="7"/>
  <c r="Q687" i="7"/>
  <c r="Q898" i="7"/>
  <c r="R583" i="7"/>
  <c r="R800" i="7"/>
  <c r="Q850" i="7"/>
  <c r="R576" i="7"/>
  <c r="R975" i="7"/>
  <c r="Q967" i="7"/>
  <c r="R492" i="7"/>
  <c r="Q737" i="7"/>
  <c r="Q976" i="7"/>
  <c r="Q730" i="7"/>
  <c r="R729" i="7"/>
  <c r="Q841" i="7"/>
  <c r="Q584" i="7"/>
  <c r="R738" i="7"/>
  <c r="R849" i="7"/>
  <c r="R905" i="7"/>
  <c r="R585" i="7"/>
  <c r="Q977" i="7"/>
  <c r="R907" i="7"/>
  <c r="R976" i="7"/>
  <c r="R850" i="7"/>
  <c r="Q975" i="7"/>
  <c r="R739" i="7"/>
  <c r="R737" i="7"/>
  <c r="Q739" i="7"/>
  <c r="Q906" i="7"/>
  <c r="Q907" i="7"/>
  <c r="Q905" i="7"/>
  <c r="R851" i="7"/>
  <c r="R977" i="7"/>
  <c r="Q852" i="7"/>
  <c r="Q738" i="7"/>
  <c r="R740" i="7"/>
  <c r="R584" i="7"/>
  <c r="Q851" i="7"/>
  <c r="R978" i="7"/>
  <c r="Q585" i="7"/>
  <c r="R979" i="7"/>
  <c r="R852" i="7"/>
  <c r="Q909" i="7"/>
  <c r="R587" i="7"/>
  <c r="R586" i="7"/>
  <c r="Q740" i="7"/>
  <c r="R909" i="7"/>
  <c r="Q586" i="7"/>
  <c r="R853" i="7"/>
  <c r="Q853" i="7"/>
  <c r="R741" i="7"/>
  <c r="Q854" i="7"/>
  <c r="R908" i="7"/>
  <c r="Q979" i="7"/>
  <c r="Q910" i="7"/>
  <c r="R588" i="7"/>
  <c r="Q908" i="7"/>
  <c r="R980" i="7"/>
  <c r="Q980" i="7"/>
  <c r="R742" i="7"/>
  <c r="Q742" i="7"/>
  <c r="Q978" i="7"/>
  <c r="R854" i="7"/>
  <c r="Q588" i="7"/>
  <c r="Q587" i="7"/>
  <c r="Q751" i="7"/>
  <c r="Q855" i="7"/>
  <c r="R910" i="7"/>
  <c r="R855" i="7"/>
  <c r="Q741" i="7"/>
  <c r="R743" i="7"/>
  <c r="Q589" i="7"/>
  <c r="R856" i="7"/>
  <c r="R589" i="7"/>
  <c r="Q911" i="7"/>
  <c r="Q981" i="7"/>
  <c r="Q982" i="7"/>
  <c r="R751" i="7"/>
  <c r="R982" i="7"/>
  <c r="R981" i="7"/>
  <c r="R989" i="7"/>
  <c r="Q990" i="7"/>
  <c r="Q590" i="7"/>
  <c r="R912" i="7"/>
  <c r="Q743" i="7"/>
  <c r="Q989" i="7"/>
  <c r="R744" i="7"/>
  <c r="R590" i="7"/>
  <c r="Q744" i="7"/>
  <c r="R911" i="7"/>
  <c r="R992" i="7"/>
  <c r="Q912" i="7"/>
  <c r="R919" i="7"/>
  <c r="Q919" i="7"/>
  <c r="R752" i="7"/>
  <c r="Q856" i="7"/>
  <c r="R753" i="7"/>
  <c r="R920" i="7"/>
  <c r="Q752" i="7"/>
  <c r="Q753" i="7"/>
  <c r="Q991" i="7"/>
  <c r="R921" i="7"/>
  <c r="R990" i="7"/>
  <c r="R993" i="7"/>
  <c r="R754" i="7"/>
  <c r="R991" i="7"/>
  <c r="Q992" i="7"/>
  <c r="Q920" i="7"/>
  <c r="Q921" i="7"/>
  <c r="R755" i="7"/>
  <c r="R922" i="7"/>
  <c r="Q755" i="7"/>
  <c r="Q922" i="7"/>
  <c r="AE588" i="1" l="1"/>
  <c r="AE565" i="1"/>
  <c r="AE554" i="1"/>
  <c r="AE587" i="1"/>
  <c r="AE550" i="1"/>
  <c r="AE573" i="1"/>
  <c r="AE580" i="1"/>
  <c r="AE569" i="1"/>
  <c r="AE559" i="1"/>
  <c r="AE578" i="1"/>
  <c r="AE557" i="1"/>
  <c r="AE589" i="1"/>
  <c r="AF240" i="1"/>
  <c r="AE240" i="1"/>
  <c r="AF124" i="1"/>
  <c r="AE124" i="1"/>
  <c r="AF128" i="1"/>
  <c r="AE128" i="1"/>
  <c r="AF239" i="1"/>
  <c r="AE239" i="1"/>
  <c r="AF344" i="1"/>
  <c r="AE344" i="1"/>
  <c r="AF433" i="1"/>
  <c r="AE433" i="1"/>
  <c r="AF500" i="1"/>
  <c r="AE500" i="1"/>
  <c r="AF130" i="1"/>
  <c r="AE130" i="1"/>
  <c r="AF235" i="1"/>
  <c r="AE235" i="1"/>
  <c r="AF85" i="1"/>
  <c r="AE85" i="1"/>
  <c r="AF502" i="1"/>
  <c r="AE502" i="1"/>
  <c r="AF533" i="1"/>
  <c r="AE533" i="1"/>
  <c r="AF349" i="1"/>
  <c r="AE349" i="1"/>
  <c r="AF531" i="1"/>
  <c r="AE531" i="1"/>
  <c r="AF46" i="1"/>
  <c r="AE46" i="1"/>
  <c r="AF117" i="1"/>
  <c r="AE117" i="1"/>
  <c r="AF43" i="1"/>
  <c r="AE43" i="1"/>
  <c r="AF529" i="1"/>
  <c r="AE529" i="1"/>
  <c r="AF175" i="1"/>
  <c r="AE175" i="1"/>
  <c r="AF522" i="1"/>
  <c r="AE522" i="1"/>
  <c r="AE309" i="1"/>
  <c r="AF309" i="1"/>
  <c r="AF406" i="1"/>
  <c r="AE406" i="1"/>
  <c r="AE284" i="1"/>
  <c r="AF282" i="1"/>
  <c r="AE282" i="1"/>
  <c r="AF488" i="1"/>
  <c r="AE488" i="1"/>
  <c r="AE466" i="1"/>
  <c r="AF464" i="1"/>
  <c r="AE464" i="1"/>
  <c r="AF429" i="1"/>
  <c r="AE429" i="1"/>
  <c r="AF120" i="1"/>
  <c r="AE120" i="1"/>
  <c r="AE404" i="1"/>
  <c r="AF404" i="1"/>
  <c r="AF174" i="1"/>
  <c r="AE174" i="1"/>
  <c r="AF410" i="1"/>
  <c r="AE410" i="1"/>
  <c r="AF33" i="1"/>
  <c r="AE33" i="1"/>
  <c r="AF494" i="1"/>
  <c r="AE494" i="1"/>
  <c r="AF76" i="1"/>
  <c r="AE76" i="1"/>
  <c r="AF470" i="1"/>
  <c r="AE470" i="1"/>
  <c r="AF224" i="1"/>
  <c r="AE224" i="1"/>
  <c r="AF393" i="1"/>
  <c r="AE393" i="1"/>
  <c r="AF271" i="1"/>
  <c r="AE271" i="1"/>
  <c r="AF197" i="1"/>
  <c r="AE197" i="1"/>
  <c r="AF390" i="1"/>
  <c r="AE390" i="1"/>
  <c r="AF480" i="1"/>
  <c r="AE480" i="1"/>
  <c r="AF422" i="1"/>
  <c r="AE422" i="1"/>
  <c r="AE152" i="1"/>
  <c r="AF152" i="1"/>
  <c r="AF38" i="1"/>
  <c r="AE38" i="1"/>
  <c r="AF188" i="1"/>
  <c r="AE188" i="1"/>
  <c r="AF145" i="1"/>
  <c r="AE145" i="1"/>
  <c r="AF123" i="1"/>
  <c r="AE123" i="1"/>
  <c r="AF312" i="1"/>
  <c r="AE312" i="1"/>
  <c r="AF308" i="1"/>
  <c r="AE308" i="1"/>
  <c r="AF255" i="1"/>
  <c r="AE255" i="1"/>
  <c r="AF158" i="1"/>
  <c r="AE158" i="1"/>
  <c r="AF285" i="1"/>
  <c r="AE285" i="1"/>
  <c r="AE382" i="1"/>
  <c r="AF382" i="1"/>
  <c r="AE360" i="1"/>
  <c r="AF360" i="1"/>
  <c r="AF483" i="1"/>
  <c r="AE483" i="1"/>
  <c r="AF198" i="1"/>
  <c r="AE198" i="1"/>
  <c r="AF403" i="1"/>
  <c r="AE403" i="1"/>
  <c r="AF277" i="1"/>
  <c r="AE277" i="1"/>
  <c r="AF426" i="1"/>
  <c r="AE426" i="1"/>
  <c r="AE381" i="1"/>
  <c r="AF381" i="1"/>
  <c r="AF269" i="1"/>
  <c r="AE269" i="1"/>
  <c r="AF112" i="1"/>
  <c r="AE112" i="1"/>
  <c r="AF485" i="1"/>
  <c r="AE485" i="1"/>
  <c r="AF519" i="1"/>
  <c r="AE519" i="1"/>
  <c r="AF214" i="1"/>
  <c r="AE214" i="1"/>
  <c r="AF106" i="1"/>
  <c r="AE106" i="1"/>
  <c r="AF465" i="1"/>
  <c r="AE465" i="1"/>
  <c r="AF451" i="1"/>
  <c r="AE451" i="1"/>
  <c r="AF115" i="1"/>
  <c r="AE115" i="1"/>
  <c r="AF193" i="1"/>
  <c r="AE193" i="1"/>
  <c r="AF401" i="1"/>
  <c r="AE401" i="1"/>
  <c r="AF215" i="1"/>
  <c r="AE215" i="1"/>
  <c r="AF417" i="1"/>
  <c r="AE417" i="1"/>
  <c r="AF463" i="1"/>
  <c r="AE463" i="1"/>
  <c r="AF107" i="1"/>
  <c r="AE107" i="1"/>
  <c r="AF326" i="1"/>
  <c r="AE326" i="1"/>
  <c r="AF300" i="1"/>
  <c r="AE300" i="1"/>
  <c r="AF479" i="1"/>
  <c r="AE479" i="1"/>
  <c r="AF397" i="1"/>
  <c r="AE397" i="1"/>
  <c r="AE376" i="1"/>
  <c r="AF376" i="1"/>
  <c r="AF63" i="1"/>
  <c r="AE63" i="1"/>
  <c r="AF454" i="1"/>
  <c r="AE454" i="1"/>
  <c r="AF196" i="1"/>
  <c r="AE196" i="1"/>
  <c r="AF167" i="1"/>
  <c r="AE167" i="1"/>
  <c r="AE260" i="1"/>
  <c r="AF260" i="1"/>
  <c r="AF452" i="1"/>
  <c r="AE452" i="1"/>
  <c r="AF475" i="1"/>
  <c r="AE475" i="1"/>
  <c r="AF516" i="1"/>
  <c r="AE516" i="1"/>
  <c r="AF325" i="1"/>
  <c r="AE325" i="1"/>
  <c r="AE146" i="1"/>
  <c r="AF146" i="1"/>
  <c r="AF185" i="1"/>
  <c r="AE185" i="1"/>
  <c r="AF170" i="1"/>
  <c r="AE170" i="1"/>
  <c r="AF489" i="1"/>
  <c r="AE489" i="1"/>
  <c r="AF521" i="1"/>
  <c r="AE521" i="1"/>
  <c r="AF458" i="1"/>
  <c r="AE458" i="1"/>
  <c r="AF369" i="1"/>
  <c r="AE369" i="1"/>
  <c r="AF399" i="1"/>
  <c r="AE399" i="1"/>
  <c r="AF301" i="1"/>
  <c r="AE301" i="1"/>
  <c r="AF211" i="1"/>
  <c r="AE211" i="1"/>
  <c r="AF159" i="1"/>
  <c r="AE159" i="1"/>
  <c r="AF187" i="1"/>
  <c r="AE187" i="1"/>
  <c r="AF514" i="1"/>
  <c r="AE514" i="1"/>
  <c r="AF379" i="1"/>
  <c r="AE379" i="1"/>
  <c r="AF150" i="1"/>
  <c r="AE150" i="1"/>
  <c r="AF294" i="1"/>
  <c r="AE294" i="1"/>
  <c r="AE574" i="1"/>
  <c r="AE561" i="1"/>
  <c r="AE572" i="1"/>
  <c r="AE563" i="1"/>
  <c r="AE548" i="1"/>
  <c r="AE551" i="1"/>
  <c r="AE558" i="1"/>
  <c r="AE562" i="1"/>
  <c r="AE583" i="1"/>
  <c r="AE570" i="1"/>
  <c r="AE581" i="1"/>
  <c r="AF137" i="1"/>
  <c r="AE137" i="1"/>
  <c r="AF133" i="1"/>
  <c r="AE133" i="1"/>
  <c r="AF238" i="1"/>
  <c r="AE238" i="1"/>
  <c r="AF237" i="1"/>
  <c r="AE237" i="1"/>
  <c r="AF532" i="1"/>
  <c r="AE532" i="1"/>
  <c r="AF435" i="1"/>
  <c r="AE435" i="1"/>
  <c r="AF347" i="1"/>
  <c r="AE347" i="1"/>
  <c r="AF234" i="1"/>
  <c r="AE234" i="1"/>
  <c r="AF536" i="1"/>
  <c r="AE536" i="1"/>
  <c r="AF129" i="1"/>
  <c r="AE129" i="1"/>
  <c r="AF437" i="1"/>
  <c r="AE437" i="1"/>
  <c r="AF232" i="1"/>
  <c r="AE232" i="1"/>
  <c r="AF535" i="1"/>
  <c r="AE535" i="1"/>
  <c r="AF44" i="1"/>
  <c r="AE44" i="1"/>
  <c r="AF82" i="1"/>
  <c r="AE82" i="1"/>
  <c r="AF81" i="1"/>
  <c r="AE81" i="1"/>
  <c r="AF425" i="1"/>
  <c r="AE425" i="1"/>
  <c r="AF434" i="1"/>
  <c r="AE434" i="1"/>
  <c r="AF228" i="1"/>
  <c r="AE228" i="1"/>
  <c r="AF495" i="1"/>
  <c r="AE495" i="1"/>
  <c r="AF229" i="1"/>
  <c r="AE229" i="1"/>
  <c r="AF121" i="1"/>
  <c r="AE121" i="1"/>
  <c r="AF78" i="1"/>
  <c r="AE78" i="1"/>
  <c r="AF468" i="1"/>
  <c r="AE468" i="1"/>
  <c r="AF311" i="1"/>
  <c r="AE311" i="1"/>
  <c r="AF342" i="1"/>
  <c r="AE342" i="1"/>
  <c r="AF432" i="1"/>
  <c r="AE432" i="1"/>
  <c r="AF32" i="1"/>
  <c r="AE32" i="1"/>
  <c r="AF492" i="1"/>
  <c r="AE492" i="1"/>
  <c r="AF200" i="1"/>
  <c r="AE200" i="1"/>
  <c r="AF340" i="1"/>
  <c r="AE340" i="1"/>
  <c r="AF40" i="1"/>
  <c r="AE40" i="1"/>
  <c r="AF288" i="1"/>
  <c r="AE288" i="1"/>
  <c r="AF431" i="1"/>
  <c r="AE431" i="1"/>
  <c r="AF408" i="1"/>
  <c r="AE408" i="1"/>
  <c r="AF113" i="1"/>
  <c r="AE113" i="1"/>
  <c r="AF328" i="1"/>
  <c r="AE328" i="1"/>
  <c r="AF414" i="1"/>
  <c r="AE414" i="1"/>
  <c r="AE447" i="1"/>
  <c r="AE445" i="1"/>
  <c r="AE443" i="1"/>
  <c r="AE441" i="1"/>
  <c r="AF368" i="1"/>
  <c r="AE368" i="1"/>
  <c r="AE250" i="1"/>
  <c r="AF250" i="1"/>
  <c r="AF39" i="1"/>
  <c r="AE39" i="1"/>
  <c r="AF467" i="1"/>
  <c r="AE467" i="1"/>
  <c r="AF72" i="1"/>
  <c r="AE72" i="1"/>
  <c r="AF508" i="1"/>
  <c r="AE508" i="1"/>
  <c r="AF523" i="1"/>
  <c r="AE523" i="1"/>
  <c r="AF270" i="1"/>
  <c r="AE270" i="1"/>
  <c r="AF378" i="1"/>
  <c r="AE378" i="1"/>
  <c r="AF219" i="1"/>
  <c r="AE219" i="1"/>
  <c r="AF370" i="1"/>
  <c r="AE370" i="1"/>
  <c r="AF217" i="1"/>
  <c r="AE217" i="1"/>
  <c r="AF292" i="1"/>
  <c r="AE292" i="1"/>
  <c r="AF418" i="1"/>
  <c r="AE418" i="1"/>
  <c r="AE356" i="1"/>
  <c r="AF356" i="1"/>
  <c r="AF389" i="1"/>
  <c r="AE389" i="1"/>
  <c r="AF310" i="1"/>
  <c r="AE310" i="1"/>
  <c r="AF168" i="1"/>
  <c r="AE168" i="1"/>
  <c r="AF486" i="1"/>
  <c r="AE486" i="1"/>
  <c r="AF68" i="1"/>
  <c r="AE68" i="1"/>
  <c r="AE251" i="1"/>
  <c r="AF251" i="1"/>
  <c r="AF394" i="1"/>
  <c r="AE394" i="1"/>
  <c r="AF481" i="1"/>
  <c r="AE481" i="1"/>
  <c r="AF257" i="1"/>
  <c r="AE257" i="1"/>
  <c r="AF398" i="1"/>
  <c r="AE398" i="1"/>
  <c r="AF302" i="1"/>
  <c r="AE302" i="1"/>
  <c r="AF482" i="1"/>
  <c r="AE482" i="1"/>
  <c r="AF323" i="1"/>
  <c r="AE323" i="1"/>
  <c r="AF195" i="1"/>
  <c r="AE195" i="1"/>
  <c r="AF416" i="1"/>
  <c r="AE416" i="1"/>
  <c r="AF259" i="1"/>
  <c r="AE259" i="1"/>
  <c r="AF319" i="1"/>
  <c r="AE319" i="1"/>
  <c r="AF165" i="1"/>
  <c r="AE165" i="1"/>
  <c r="AE357" i="1"/>
  <c r="AF357" i="1"/>
  <c r="AF102" i="1"/>
  <c r="AE102" i="1"/>
  <c r="AF456" i="1"/>
  <c r="AE456" i="1"/>
  <c r="AF192" i="1"/>
  <c r="AE192" i="1"/>
  <c r="AF261" i="1"/>
  <c r="AE261" i="1"/>
  <c r="AF372" i="1"/>
  <c r="AE372" i="1"/>
  <c r="AF459" i="1"/>
  <c r="AE459" i="1"/>
  <c r="AF335" i="1"/>
  <c r="AE335" i="1"/>
  <c r="AF164" i="1"/>
  <c r="AE164" i="1"/>
  <c r="AF388" i="1"/>
  <c r="AE388" i="1"/>
  <c r="AF295" i="1"/>
  <c r="AE295" i="1"/>
  <c r="AF186" i="1"/>
  <c r="AE186" i="1"/>
  <c r="AF221" i="1"/>
  <c r="AE221" i="1"/>
  <c r="AF184" i="1"/>
  <c r="AE184" i="1"/>
  <c r="AF147" i="1"/>
  <c r="AE147" i="1"/>
  <c r="AF218" i="1"/>
  <c r="AE218" i="1"/>
  <c r="AF65" i="1"/>
  <c r="AE65" i="1"/>
  <c r="AE377" i="1"/>
  <c r="AF377" i="1"/>
  <c r="AF424" i="1"/>
  <c r="AE424" i="1"/>
  <c r="AF276" i="1"/>
  <c r="AE276" i="1"/>
  <c r="AF474" i="1"/>
  <c r="AE474" i="1"/>
  <c r="AF402" i="1"/>
  <c r="AE402" i="1"/>
  <c r="AF191" i="1"/>
  <c r="AE191" i="1"/>
  <c r="AF252" i="1"/>
  <c r="AE252" i="1"/>
  <c r="AF396" i="1"/>
  <c r="AE396" i="1"/>
  <c r="AF299" i="1"/>
  <c r="AE299" i="1"/>
  <c r="AF509" i="1"/>
  <c r="AE509" i="1"/>
  <c r="AF194" i="1"/>
  <c r="AE194" i="1"/>
  <c r="AF477" i="1"/>
  <c r="AE477" i="1"/>
  <c r="AF256" i="1"/>
  <c r="AE256" i="1"/>
  <c r="AF263" i="1"/>
  <c r="AE263" i="1"/>
  <c r="AF283" i="1"/>
  <c r="AE283" i="1"/>
  <c r="AF419" i="1"/>
  <c r="AE419" i="1"/>
  <c r="AE567" i="1"/>
  <c r="AE552" i="1"/>
  <c r="AE555" i="1"/>
  <c r="AE576" i="1"/>
  <c r="AE556" i="1"/>
  <c r="AE560" i="1"/>
  <c r="AE592" i="1"/>
  <c r="AE582" i="1"/>
  <c r="AE579" i="1"/>
  <c r="AE575" i="1"/>
  <c r="AE586" i="1"/>
  <c r="AF543" i="1"/>
  <c r="AE543" i="1"/>
  <c r="AF446" i="1"/>
  <c r="AE446" i="1"/>
  <c r="AF539" i="1"/>
  <c r="AE539" i="1"/>
  <c r="AF537" i="1"/>
  <c r="AE537" i="1"/>
  <c r="AF440" i="1"/>
  <c r="AE440" i="1"/>
  <c r="AF236" i="1"/>
  <c r="AE236" i="1"/>
  <c r="AF86" i="1"/>
  <c r="AE86" i="1"/>
  <c r="AF84" i="1"/>
  <c r="AE84" i="1"/>
  <c r="AF530" i="1"/>
  <c r="AE530" i="1"/>
  <c r="AF348" i="1"/>
  <c r="AE348" i="1"/>
  <c r="AF131" i="1"/>
  <c r="AE131" i="1"/>
  <c r="AF233" i="1"/>
  <c r="AE233" i="1"/>
  <c r="AF230" i="1"/>
  <c r="AE230" i="1"/>
  <c r="AF499" i="1"/>
  <c r="AE499" i="1"/>
  <c r="AF343" i="1"/>
  <c r="AE343" i="1"/>
  <c r="AF231" i="1"/>
  <c r="AE231" i="1"/>
  <c r="AF497" i="1"/>
  <c r="AE497" i="1"/>
  <c r="AE201" i="1"/>
  <c r="AE205" i="1"/>
  <c r="AF205" i="1"/>
  <c r="AF119" i="1"/>
  <c r="AE119" i="1"/>
  <c r="AF227" i="1"/>
  <c r="AE227" i="1"/>
  <c r="AF524" i="1"/>
  <c r="AE524" i="1"/>
  <c r="AF42" i="1"/>
  <c r="AE42" i="1"/>
  <c r="AF427" i="1"/>
  <c r="AE427" i="1"/>
  <c r="AF338" i="1"/>
  <c r="AE338" i="1"/>
  <c r="AF286" i="1"/>
  <c r="AE286" i="1"/>
  <c r="AF176" i="1"/>
  <c r="AE176" i="1"/>
  <c r="AE178" i="1"/>
  <c r="AF178" i="1"/>
  <c r="AF173" i="1"/>
  <c r="AE173" i="1"/>
  <c r="AF225" i="1"/>
  <c r="AE225" i="1"/>
  <c r="AF313" i="1"/>
  <c r="AE313" i="1"/>
  <c r="AF528" i="1"/>
  <c r="AE528" i="1"/>
  <c r="AF315" i="1"/>
  <c r="AE315" i="1"/>
  <c r="AF118" i="1"/>
  <c r="AE118" i="1"/>
  <c r="AF469" i="1"/>
  <c r="AE469" i="1"/>
  <c r="AF493" i="1"/>
  <c r="AE493" i="1"/>
  <c r="AF29" i="1"/>
  <c r="AE49" i="1"/>
  <c r="AE54" i="1"/>
  <c r="AE29" i="1"/>
  <c r="AE52" i="1"/>
  <c r="AE53" i="1"/>
  <c r="AE47" i="1"/>
  <c r="AE50" i="1"/>
  <c r="AE56" i="1"/>
  <c r="AE45" i="1"/>
  <c r="AE57" i="1"/>
  <c r="AE48" i="1"/>
  <c r="AE51" i="1"/>
  <c r="AE55" i="1"/>
  <c r="AF75" i="1"/>
  <c r="AE75" i="1"/>
  <c r="AF280" i="1"/>
  <c r="AE280" i="1"/>
  <c r="AF190" i="1"/>
  <c r="AE190" i="1"/>
  <c r="AF199" i="1"/>
  <c r="AE199" i="1"/>
  <c r="AF527" i="1"/>
  <c r="AE527" i="1"/>
  <c r="AF407" i="1"/>
  <c r="AE407" i="1"/>
  <c r="AF212" i="1"/>
  <c r="AE212" i="1"/>
  <c r="AF223" i="1"/>
  <c r="AE223" i="1"/>
  <c r="AF517" i="1"/>
  <c r="AE517" i="1"/>
  <c r="AF512" i="1"/>
  <c r="AE512" i="1"/>
  <c r="AF64" i="1"/>
  <c r="AE64" i="1"/>
  <c r="AF171" i="1"/>
  <c r="AE171" i="1"/>
  <c r="AF478" i="1"/>
  <c r="AE478" i="1"/>
  <c r="AF69" i="1"/>
  <c r="AE69" i="1"/>
  <c r="AF391" i="1"/>
  <c r="AE391" i="1"/>
  <c r="AF298" i="1"/>
  <c r="AE298" i="1"/>
  <c r="AF334" i="1"/>
  <c r="AE334" i="1"/>
  <c r="AE148" i="1"/>
  <c r="AF148" i="1"/>
  <c r="AF272" i="1"/>
  <c r="AE272" i="1"/>
  <c r="AF71" i="1"/>
  <c r="AE71" i="1"/>
  <c r="AF354" i="1"/>
  <c r="AE354" i="1"/>
  <c r="AF484" i="1"/>
  <c r="AE484" i="1"/>
  <c r="AF183" i="1"/>
  <c r="AE183" i="1"/>
  <c r="AF421" i="1"/>
  <c r="AE421" i="1"/>
  <c r="AF304" i="1"/>
  <c r="AE304" i="1"/>
  <c r="AE149" i="1"/>
  <c r="AF149" i="1"/>
  <c r="AF333" i="1"/>
  <c r="AE333" i="1"/>
  <c r="AF395" i="1"/>
  <c r="AE395" i="1"/>
  <c r="AF364" i="1"/>
  <c r="AE364" i="1"/>
  <c r="AF321" i="1"/>
  <c r="AE321" i="1"/>
  <c r="AF281" i="1"/>
  <c r="AE281" i="1"/>
  <c r="AF320" i="1"/>
  <c r="AE320" i="1"/>
  <c r="AF296" i="1"/>
  <c r="AE296" i="1"/>
  <c r="AF161" i="1"/>
  <c r="AE161" i="1"/>
  <c r="AF375" i="1"/>
  <c r="AE375" i="1"/>
  <c r="AF520" i="1"/>
  <c r="AE520" i="1"/>
  <c r="AF307" i="1"/>
  <c r="AE307" i="1"/>
  <c r="AF455" i="1"/>
  <c r="AE455" i="1"/>
  <c r="AE153" i="1"/>
  <c r="AF153" i="1"/>
  <c r="AF37" i="1"/>
  <c r="AE37" i="1"/>
  <c r="AF275" i="1"/>
  <c r="AE275" i="1"/>
  <c r="AE374" i="1"/>
  <c r="AF374" i="1"/>
  <c r="AF109" i="1"/>
  <c r="AE109" i="1"/>
  <c r="AF487" i="1"/>
  <c r="AE487" i="1"/>
  <c r="AF103" i="1"/>
  <c r="AE103" i="1"/>
  <c r="AF169" i="1"/>
  <c r="AE169" i="1"/>
  <c r="AF274" i="1"/>
  <c r="AE274" i="1"/>
  <c r="AE362" i="1"/>
  <c r="AF362" i="1"/>
  <c r="AF220" i="1"/>
  <c r="AE220" i="1"/>
  <c r="AE380" i="1"/>
  <c r="AF380" i="1"/>
  <c r="AE359" i="1"/>
  <c r="AF359" i="1"/>
  <c r="AF518" i="1"/>
  <c r="AE518" i="1"/>
  <c r="AF305" i="1"/>
  <c r="AE305" i="1"/>
  <c r="AF293" i="1"/>
  <c r="AE293" i="1"/>
  <c r="AF273" i="1"/>
  <c r="AE273" i="1"/>
  <c r="AF110" i="1"/>
  <c r="AE110" i="1"/>
  <c r="AF213" i="1"/>
  <c r="AE213" i="1"/>
  <c r="AF151" i="1"/>
  <c r="AE151" i="1"/>
  <c r="AF415" i="1"/>
  <c r="AE415" i="1"/>
  <c r="AF73" i="1"/>
  <c r="AE73" i="1"/>
  <c r="AE254" i="1"/>
  <c r="AF254" i="1"/>
  <c r="AF507" i="1"/>
  <c r="AE507" i="1"/>
  <c r="AF331" i="1"/>
  <c r="AE331" i="1"/>
  <c r="AF35" i="1"/>
  <c r="AE35" i="1"/>
  <c r="AF157" i="1"/>
  <c r="AE157" i="1"/>
  <c r="AF322" i="1"/>
  <c r="AE322" i="1"/>
  <c r="AF297" i="1"/>
  <c r="AE297" i="1"/>
  <c r="AF462" i="1"/>
  <c r="AE462" i="1"/>
  <c r="AF101" i="1"/>
  <c r="AE139" i="1"/>
  <c r="AE132" i="1"/>
  <c r="AE138" i="1"/>
  <c r="AE136" i="1"/>
  <c r="AE101" i="1"/>
  <c r="AE134" i="1"/>
  <c r="AE590" i="1"/>
  <c r="AE553" i="1"/>
  <c r="AE571" i="1"/>
  <c r="AE564" i="1"/>
  <c r="AE549" i="1"/>
  <c r="AE568" i="1"/>
  <c r="AE566" i="1"/>
  <c r="AE591" i="1"/>
  <c r="AE577" i="1"/>
  <c r="AE584" i="1"/>
  <c r="AE585" i="1"/>
  <c r="AF541" i="1"/>
  <c r="AE541" i="1"/>
  <c r="AF135" i="1"/>
  <c r="AE135" i="1"/>
  <c r="AF444" i="1"/>
  <c r="AE444" i="1"/>
  <c r="AF442" i="1"/>
  <c r="AE442" i="1"/>
  <c r="AF127" i="1"/>
  <c r="AE127" i="1"/>
  <c r="AE498" i="1"/>
  <c r="AE496" i="1"/>
  <c r="AF496" i="1"/>
  <c r="AF87" i="1"/>
  <c r="AE87" i="1"/>
  <c r="AF350" i="1"/>
  <c r="AE350" i="1"/>
  <c r="AF346" i="1"/>
  <c r="AE346" i="1"/>
  <c r="AF534" i="1"/>
  <c r="AE534" i="1"/>
  <c r="AF83" i="1"/>
  <c r="AE83" i="1"/>
  <c r="AF439" i="1"/>
  <c r="AE439" i="1"/>
  <c r="AF501" i="1"/>
  <c r="AE501" i="1"/>
  <c r="AF126" i="1"/>
  <c r="AE126" i="1"/>
  <c r="AF116" i="1"/>
  <c r="AE116" i="1"/>
  <c r="AF125" i="1"/>
  <c r="AE125" i="1"/>
  <c r="AF80" i="1"/>
  <c r="AE80" i="1"/>
  <c r="AF436" i="1"/>
  <c r="AE436" i="1"/>
  <c r="AF204" i="1"/>
  <c r="AE204" i="1"/>
  <c r="AF345" i="1"/>
  <c r="AE345" i="1"/>
  <c r="AF438" i="1"/>
  <c r="AE438" i="1"/>
  <c r="AF336" i="1"/>
  <c r="AE336" i="1"/>
  <c r="AF79" i="1"/>
  <c r="AE79" i="1"/>
  <c r="AF177" i="1"/>
  <c r="AE177" i="1"/>
  <c r="AF203" i="1"/>
  <c r="AE203" i="1"/>
  <c r="AF490" i="1"/>
  <c r="AE490" i="1"/>
  <c r="AF77" i="1"/>
  <c r="AE77" i="1"/>
  <c r="AF41" i="1"/>
  <c r="AE41" i="1"/>
  <c r="AF202" i="1"/>
  <c r="AE202" i="1"/>
  <c r="AF526" i="1"/>
  <c r="AE526" i="1"/>
  <c r="AF226" i="1"/>
  <c r="AE226" i="1"/>
  <c r="AF409" i="1"/>
  <c r="AE409" i="1"/>
  <c r="AF31" i="1"/>
  <c r="AE31" i="1"/>
  <c r="AF430" i="1"/>
  <c r="AE430" i="1"/>
  <c r="AF172" i="1"/>
  <c r="AE172" i="1"/>
  <c r="AF122" i="1"/>
  <c r="AE122" i="1"/>
  <c r="AF341" i="1"/>
  <c r="AE341" i="1"/>
  <c r="AF74" i="1"/>
  <c r="AE74" i="1"/>
  <c r="AF287" i="1"/>
  <c r="AE287" i="1"/>
  <c r="AF337" i="1"/>
  <c r="AE337" i="1"/>
  <c r="AF361" i="1"/>
  <c r="AE361" i="1"/>
  <c r="AF457" i="1"/>
  <c r="AE457" i="1"/>
  <c r="AF314" i="1"/>
  <c r="AE314" i="1"/>
  <c r="AF144" i="1"/>
  <c r="AE144" i="1"/>
  <c r="AF461" i="1"/>
  <c r="AE461" i="1"/>
  <c r="AE249" i="1"/>
  <c r="AF249" i="1"/>
  <c r="AF510" i="1"/>
  <c r="AE510" i="1"/>
  <c r="AF373" i="1"/>
  <c r="AE373" i="1"/>
  <c r="AF515" i="1"/>
  <c r="AE515" i="1"/>
  <c r="AF143" i="1"/>
  <c r="AE143" i="1"/>
  <c r="AF525" i="1"/>
  <c r="AE525" i="1"/>
  <c r="AF114" i="1"/>
  <c r="AE114" i="1"/>
  <c r="AF36" i="1"/>
  <c r="AE36" i="1"/>
  <c r="AF34" i="1"/>
  <c r="AE34" i="1"/>
  <c r="AF460" i="1"/>
  <c r="AE460" i="1"/>
  <c r="AF387" i="1"/>
  <c r="AE387" i="1"/>
  <c r="AF428" i="1"/>
  <c r="AE428" i="1"/>
  <c r="AF67" i="1"/>
  <c r="AE67" i="1"/>
  <c r="AF491" i="1"/>
  <c r="AE491" i="1"/>
  <c r="AE358" i="1"/>
  <c r="AF358" i="1"/>
  <c r="AF355" i="1"/>
  <c r="AE355" i="1"/>
  <c r="AF513" i="1"/>
  <c r="AE513" i="1"/>
  <c r="AF279" i="1"/>
  <c r="AE279" i="1"/>
  <c r="AF209" i="1"/>
  <c r="AE209" i="1"/>
  <c r="AE243" i="1"/>
  <c r="AE244" i="1"/>
  <c r="AE242" i="1"/>
  <c r="AE245" i="1"/>
  <c r="AE241" i="1"/>
  <c r="AF511" i="1"/>
  <c r="AE511" i="1"/>
  <c r="AF371" i="1"/>
  <c r="AE371" i="1"/>
  <c r="AF262" i="1"/>
  <c r="AE262" i="1"/>
  <c r="AF210" i="1"/>
  <c r="AE210" i="1"/>
  <c r="AF66" i="1"/>
  <c r="AE66" i="1"/>
  <c r="AF162" i="1"/>
  <c r="AE162" i="1"/>
  <c r="AF104" i="1"/>
  <c r="AE104" i="1"/>
  <c r="AF61" i="1"/>
  <c r="AE96" i="1"/>
  <c r="AE95" i="1"/>
  <c r="AE90" i="1"/>
  <c r="AE92" i="1"/>
  <c r="AE97" i="1"/>
  <c r="AE61" i="1"/>
  <c r="AE88" i="1"/>
  <c r="AE93" i="1"/>
  <c r="AE89" i="1"/>
  <c r="AE94" i="1"/>
  <c r="AE91" i="1"/>
  <c r="AF420" i="1"/>
  <c r="AE420" i="1"/>
  <c r="AF166" i="1"/>
  <c r="AE166" i="1"/>
  <c r="AF278" i="1"/>
  <c r="AE278" i="1"/>
  <c r="AF330" i="1"/>
  <c r="AE330" i="1"/>
  <c r="AF363" i="1"/>
  <c r="AE363" i="1"/>
  <c r="AF105" i="1"/>
  <c r="AE105" i="1"/>
  <c r="AF70" i="1"/>
  <c r="AE70" i="1"/>
  <c r="AF30" i="1"/>
  <c r="AE30" i="1"/>
  <c r="AF392" i="1"/>
  <c r="AE392" i="1"/>
  <c r="AF400" i="1"/>
  <c r="AE400" i="1"/>
  <c r="AF423" i="1"/>
  <c r="AE423" i="1"/>
  <c r="AF405" i="1"/>
  <c r="AE405" i="1"/>
  <c r="AF324" i="1"/>
  <c r="AE324" i="1"/>
  <c r="AE253" i="1"/>
  <c r="AF253" i="1"/>
  <c r="AF306" i="1"/>
  <c r="AE306" i="1"/>
  <c r="AF327" i="1"/>
  <c r="AE327" i="1"/>
  <c r="AF267" i="1"/>
  <c r="AE267" i="1"/>
  <c r="AF453" i="1"/>
  <c r="AE453" i="1"/>
  <c r="AF108" i="1"/>
  <c r="AE108" i="1"/>
  <c r="AF189" i="1"/>
  <c r="AE189" i="1"/>
  <c r="AF160" i="1"/>
  <c r="AE160" i="1"/>
  <c r="AF506" i="1"/>
  <c r="AE506" i="1"/>
  <c r="AE540" i="1"/>
  <c r="AE542" i="1"/>
  <c r="AE544" i="1"/>
  <c r="AE538" i="1"/>
  <c r="AF383" i="1"/>
  <c r="AE383" i="1"/>
  <c r="AF258" i="1"/>
  <c r="AE258" i="1"/>
  <c r="AF216" i="1"/>
  <c r="AE216" i="1"/>
  <c r="AF62" i="1"/>
  <c r="AE62" i="1"/>
  <c r="AF329" i="1"/>
  <c r="AE329" i="1"/>
  <c r="AF303" i="1"/>
  <c r="AE303" i="1"/>
  <c r="AF476" i="1"/>
  <c r="AE476" i="1"/>
  <c r="AF111" i="1"/>
  <c r="AE111" i="1"/>
  <c r="AF222" i="1"/>
  <c r="AE222" i="1"/>
  <c r="AF163" i="1"/>
  <c r="AE163" i="1"/>
  <c r="AF268" i="1"/>
  <c r="AE268" i="1"/>
  <c r="AF182" i="1"/>
  <c r="AE182" i="1"/>
  <c r="AF332" i="1"/>
  <c r="AE332" i="1"/>
  <c r="AF339" i="1"/>
  <c r="AE339" i="1"/>
  <c r="AI548" i="1" l="1"/>
  <c r="AK548" i="1" s="1"/>
  <c r="AL548" i="1"/>
  <c r="AM548" i="1" s="1"/>
  <c r="AJ548" i="1"/>
  <c r="AL555" i="1"/>
  <c r="AM555" i="1" s="1"/>
  <c r="AJ556" i="1"/>
  <c r="AL568" i="1"/>
  <c r="AM568" i="1" s="1"/>
  <c r="AL558" i="1"/>
  <c r="AM558" i="1" s="1"/>
  <c r="AI566" i="1"/>
  <c r="AK566" i="1" s="1"/>
  <c r="AJ578" i="1"/>
  <c r="AJ566" i="1"/>
  <c r="AL581" i="1"/>
  <c r="AM581" i="1" s="1"/>
  <c r="AI553" i="1"/>
  <c r="AK553" i="1" s="1"/>
  <c r="AJ574" i="1"/>
  <c r="AJ552" i="1"/>
  <c r="AI559" i="1"/>
  <c r="AK559" i="1" s="1"/>
  <c r="AI563" i="1"/>
  <c r="AK563" i="1" s="1"/>
  <c r="AI580" i="1"/>
  <c r="AK580" i="1" s="1"/>
  <c r="AL560" i="1"/>
  <c r="AM560" i="1" s="1"/>
  <c r="AL576" i="1"/>
  <c r="AM576" i="1" s="1"/>
  <c r="AJ560" i="1"/>
  <c r="AJ581" i="1"/>
  <c r="AL580" i="1"/>
  <c r="AM580" i="1" s="1"/>
  <c r="AJ590" i="1"/>
  <c r="AI556" i="1"/>
  <c r="AK556" i="1" s="1"/>
  <c r="AI568" i="1"/>
  <c r="AK568" i="1" s="1"/>
  <c r="AI550" i="1"/>
  <c r="AK550" i="1" s="1"/>
  <c r="AL566" i="1"/>
  <c r="AM566" i="1" s="1"/>
  <c r="AJ588" i="1"/>
  <c r="AJ580" i="1"/>
  <c r="AI575" i="1"/>
  <c r="AK575" i="1" s="1"/>
  <c r="AI564" i="1"/>
  <c r="AK564" i="1" s="1"/>
  <c r="AI581" i="1"/>
  <c r="AK581" i="1" s="1"/>
  <c r="AL577" i="1"/>
  <c r="AM577" i="1" s="1"/>
  <c r="AL590" i="1"/>
  <c r="AM590" i="1" s="1"/>
  <c r="AL552" i="1"/>
  <c r="AM552" i="1" s="1"/>
  <c r="AL589" i="1"/>
  <c r="AM589" i="1" s="1"/>
  <c r="AL218" i="1"/>
  <c r="AM218" i="1" s="1"/>
  <c r="AL234" i="1"/>
  <c r="AM234" i="1" s="1"/>
  <c r="AL220" i="1"/>
  <c r="AM220" i="1" s="1"/>
  <c r="AL213" i="1"/>
  <c r="AM213" i="1" s="1"/>
  <c r="AL211" i="1"/>
  <c r="AM211" i="1" s="1"/>
  <c r="AL227" i="1"/>
  <c r="AM227" i="1" s="1"/>
  <c r="AM243" i="1"/>
  <c r="AM244" i="1"/>
  <c r="AL237" i="1"/>
  <c r="AM237" i="1" s="1"/>
  <c r="AJ223" i="1"/>
  <c r="AJ222" i="1"/>
  <c r="AJ229" i="1"/>
  <c r="AJ233" i="1"/>
  <c r="AJ237" i="1"/>
  <c r="AI210" i="1"/>
  <c r="AK210" i="1" s="1"/>
  <c r="AJ231" i="1"/>
  <c r="AI219" i="1"/>
  <c r="AK219" i="1" s="1"/>
  <c r="AI211" i="1"/>
  <c r="AK211" i="1" s="1"/>
  <c r="AJ234" i="1"/>
  <c r="AI221" i="1"/>
  <c r="AK221" i="1" s="1"/>
  <c r="AI231" i="1"/>
  <c r="AK231" i="1" s="1"/>
  <c r="AI212" i="1"/>
  <c r="AK212" i="1" s="1"/>
  <c r="AI228" i="1"/>
  <c r="AK228" i="1" s="1"/>
  <c r="AI234" i="1"/>
  <c r="AK234" i="1" s="1"/>
  <c r="AI239" i="1"/>
  <c r="AK239" i="1" s="1"/>
  <c r="AJ227" i="1"/>
  <c r="AI225" i="1"/>
  <c r="AK225" i="1" s="1"/>
  <c r="AJ241" i="1"/>
  <c r="AL222" i="1"/>
  <c r="AM222" i="1" s="1"/>
  <c r="AL238" i="1"/>
  <c r="AM238" i="1" s="1"/>
  <c r="AL228" i="1"/>
  <c r="AM228" i="1" s="1"/>
  <c r="AL225" i="1"/>
  <c r="AM225" i="1" s="1"/>
  <c r="AL215" i="1"/>
  <c r="AM215" i="1" s="1"/>
  <c r="AL231" i="1"/>
  <c r="AM231" i="1" s="1"/>
  <c r="AL212" i="1"/>
  <c r="AM212" i="1" s="1"/>
  <c r="AL217" i="1"/>
  <c r="AM217" i="1" s="1"/>
  <c r="AM245" i="1"/>
  <c r="AI235" i="1"/>
  <c r="AK235" i="1" s="1"/>
  <c r="AJ217" i="1"/>
  <c r="AJ219" i="1"/>
  <c r="AI214" i="1"/>
  <c r="AK214" i="1" s="1"/>
  <c r="AJ236" i="1"/>
  <c r="AJ225" i="1"/>
  <c r="AI241" i="1"/>
  <c r="AK241" i="1" s="1"/>
  <c r="AI213" i="1"/>
  <c r="AK213" i="1" s="1"/>
  <c r="AJ215" i="1"/>
  <c r="AI238" i="1"/>
  <c r="AK238" i="1" s="1"/>
  <c r="AJ221" i="1"/>
  <c r="AJ244" i="1"/>
  <c r="AJ240" i="1"/>
  <c r="AJ218" i="1"/>
  <c r="AJ213" i="1"/>
  <c r="AJ220" i="1"/>
  <c r="AJ209" i="1"/>
  <c r="AJ232" i="1"/>
  <c r="AI209" i="1"/>
  <c r="AK209" i="1" s="1"/>
  <c r="AL210" i="1"/>
  <c r="AM210" i="1" s="1"/>
  <c r="AL226" i="1"/>
  <c r="AM226" i="1" s="1"/>
  <c r="AL242" i="1"/>
  <c r="AM242" i="1" s="1"/>
  <c r="AL236" i="1"/>
  <c r="AM236" i="1" s="1"/>
  <c r="AL233" i="1"/>
  <c r="AM233" i="1" s="1"/>
  <c r="AL219" i="1"/>
  <c r="AM219" i="1" s="1"/>
  <c r="AL235" i="1"/>
  <c r="AM235" i="1" s="1"/>
  <c r="AL224" i="1"/>
  <c r="AM224" i="1" s="1"/>
  <c r="AL221" i="1"/>
  <c r="AM221" i="1" s="1"/>
  <c r="AL209" i="1"/>
  <c r="AM209" i="1" s="1"/>
  <c r="AI217" i="1"/>
  <c r="AK217" i="1" s="1"/>
  <c r="AI229" i="1"/>
  <c r="AK229" i="1" s="1"/>
  <c r="AI223" i="1"/>
  <c r="AK223" i="1" s="1"/>
  <c r="AJ228" i="1"/>
  <c r="AJ242" i="1"/>
  <c r="AI242" i="1"/>
  <c r="AK242" i="1" s="1"/>
  <c r="AJ230" i="1"/>
  <c r="AI224" i="1"/>
  <c r="AK224" i="1" s="1"/>
  <c r="AI216" i="1"/>
  <c r="AK216" i="1" s="1"/>
  <c r="AJ214" i="1"/>
  <c r="AI226" i="1"/>
  <c r="AK226" i="1" s="1"/>
  <c r="AJ216" i="1"/>
  <c r="AI233" i="1"/>
  <c r="AK233" i="1" s="1"/>
  <c r="AI243" i="1"/>
  <c r="AK243" i="1" s="1"/>
  <c r="AJ239" i="1"/>
  <c r="AI232" i="1"/>
  <c r="AK232" i="1" s="1"/>
  <c r="AJ238" i="1"/>
  <c r="AI236" i="1"/>
  <c r="AK236" i="1" s="1"/>
  <c r="AL214" i="1"/>
  <c r="AM214" i="1" s="1"/>
  <c r="AL230" i="1"/>
  <c r="AM230" i="1" s="1"/>
  <c r="AL216" i="1"/>
  <c r="AM216" i="1" s="1"/>
  <c r="AL240" i="1"/>
  <c r="AM240" i="1" s="1"/>
  <c r="AL241" i="1"/>
  <c r="AM241" i="1" s="1"/>
  <c r="AL223" i="1"/>
  <c r="AM223" i="1" s="1"/>
  <c r="AL239" i="1"/>
  <c r="AM239" i="1" s="1"/>
  <c r="AL232" i="1"/>
  <c r="AM232" i="1" s="1"/>
  <c r="AL229" i="1"/>
  <c r="AM229" i="1" s="1"/>
  <c r="AI237" i="1"/>
  <c r="AK237" i="1" s="1"/>
  <c r="AI218" i="1"/>
  <c r="AK218" i="1" s="1"/>
  <c r="AJ212" i="1"/>
  <c r="AI240" i="1"/>
  <c r="AK240" i="1" s="1"/>
  <c r="AJ210" i="1"/>
  <c r="AI222" i="1"/>
  <c r="AK222" i="1" s="1"/>
  <c r="AI220" i="1"/>
  <c r="AK220" i="1" s="1"/>
  <c r="AI245" i="1"/>
  <c r="AK245" i="1" s="1"/>
  <c r="AJ245" i="1"/>
  <c r="AJ235" i="1"/>
  <c r="AJ243" i="1"/>
  <c r="AJ226" i="1"/>
  <c r="AI230" i="1"/>
  <c r="AK230" i="1" s="1"/>
  <c r="AI215" i="1"/>
  <c r="AK215" i="1" s="1"/>
  <c r="AJ224" i="1"/>
  <c r="AJ211" i="1"/>
  <c r="AI227" i="1"/>
  <c r="AK227" i="1" s="1"/>
  <c r="AI244" i="1"/>
  <c r="AK244" i="1" s="1"/>
  <c r="AL457" i="1"/>
  <c r="AM457" i="1" s="1"/>
  <c r="AL461" i="1"/>
  <c r="AM461" i="1" s="1"/>
  <c r="AL455" i="1"/>
  <c r="AM455" i="1" s="1"/>
  <c r="AM468" i="1"/>
  <c r="AL463" i="1"/>
  <c r="AM463" i="1" s="1"/>
  <c r="AI462" i="1"/>
  <c r="AK462" i="1" s="1"/>
  <c r="AI453" i="1"/>
  <c r="AK453" i="1" s="1"/>
  <c r="AI459" i="1"/>
  <c r="AK459" i="1" s="1"/>
  <c r="AI457" i="1"/>
  <c r="AK457" i="1" s="1"/>
  <c r="AI465" i="1"/>
  <c r="AK465" i="1" s="1"/>
  <c r="AJ465" i="1"/>
  <c r="AJ470" i="1"/>
  <c r="AJ460" i="1"/>
  <c r="AJ453" i="1"/>
  <c r="AJ461" i="1"/>
  <c r="AL466" i="1"/>
  <c r="AM466" i="1" s="1"/>
  <c r="AI469" i="1"/>
  <c r="AK469" i="1" s="1"/>
  <c r="AI451" i="1"/>
  <c r="AK451" i="1" s="1"/>
  <c r="AJ457" i="1"/>
  <c r="AJ451" i="1"/>
  <c r="AL452" i="1"/>
  <c r="AM452" i="1" s="1"/>
  <c r="AL454" i="1"/>
  <c r="AM454" i="1" s="1"/>
  <c r="AL458" i="1"/>
  <c r="AM458" i="1" s="1"/>
  <c r="AL464" i="1"/>
  <c r="AM464" i="1" s="1"/>
  <c r="AL460" i="1"/>
  <c r="AM460" i="1" s="1"/>
  <c r="AI470" i="1"/>
  <c r="AK470" i="1" s="1"/>
  <c r="AI461" i="1"/>
  <c r="AK461" i="1" s="1"/>
  <c r="AI452" i="1"/>
  <c r="AK452" i="1" s="1"/>
  <c r="AI458" i="1"/>
  <c r="AK458" i="1" s="1"/>
  <c r="AI455" i="1"/>
  <c r="AK455" i="1" s="1"/>
  <c r="AJ466" i="1"/>
  <c r="AJ454" i="1"/>
  <c r="AJ456" i="1"/>
  <c r="AJ458" i="1"/>
  <c r="AJ467" i="1"/>
  <c r="AL459" i="1"/>
  <c r="AM459" i="1" s="1"/>
  <c r="AL462" i="1"/>
  <c r="AM462" i="1" s="1"/>
  <c r="AI468" i="1"/>
  <c r="AK468" i="1" s="1"/>
  <c r="AI463" i="1"/>
  <c r="AK463" i="1" s="1"/>
  <c r="AJ463" i="1"/>
  <c r="AL465" i="1"/>
  <c r="AM465" i="1" s="1"/>
  <c r="AL451" i="1"/>
  <c r="AM451" i="1" s="1"/>
  <c r="AM470" i="1"/>
  <c r="AL467" i="1"/>
  <c r="AM467" i="1" s="1"/>
  <c r="AL453" i="1"/>
  <c r="AM453" i="1" s="1"/>
  <c r="AI454" i="1"/>
  <c r="AK454" i="1" s="1"/>
  <c r="AI460" i="1"/>
  <c r="AK460" i="1" s="1"/>
  <c r="AI467" i="1"/>
  <c r="AK467" i="1" s="1"/>
  <c r="AI466" i="1"/>
  <c r="AK466" i="1" s="1"/>
  <c r="AI464" i="1"/>
  <c r="AK464" i="1" s="1"/>
  <c r="AJ455" i="1"/>
  <c r="AJ464" i="1"/>
  <c r="AJ459" i="1"/>
  <c r="AJ469" i="1"/>
  <c r="AJ468" i="1"/>
  <c r="AM469" i="1"/>
  <c r="AL456" i="1"/>
  <c r="AM456" i="1" s="1"/>
  <c r="AI456" i="1"/>
  <c r="AK456" i="1" s="1"/>
  <c r="AJ452" i="1"/>
  <c r="AJ462" i="1"/>
  <c r="AJ563" i="1"/>
  <c r="AJ558" i="1"/>
  <c r="AJ573" i="1"/>
  <c r="AJ559" i="1"/>
  <c r="AI554" i="1"/>
  <c r="AK554" i="1" s="1"/>
  <c r="AJ591" i="1"/>
  <c r="AI567" i="1"/>
  <c r="AK567" i="1" s="1"/>
  <c r="AI557" i="1"/>
  <c r="AK557" i="1" s="1"/>
  <c r="AI576" i="1"/>
  <c r="AK576" i="1" s="1"/>
  <c r="AI558" i="1"/>
  <c r="AK558" i="1" s="1"/>
  <c r="AI549" i="1"/>
  <c r="AK549" i="1" s="1"/>
  <c r="AI587" i="1"/>
  <c r="AK587" i="1" s="1"/>
  <c r="AI582" i="1"/>
  <c r="AK582" i="1" s="1"/>
  <c r="AI592" i="1"/>
  <c r="AK592" i="1" s="1"/>
  <c r="AL557" i="1"/>
  <c r="AM557" i="1" s="1"/>
  <c r="AM592" i="1"/>
  <c r="AL572" i="1"/>
  <c r="AM572" i="1" s="1"/>
  <c r="AL582" i="1"/>
  <c r="AM582" i="1" s="1"/>
  <c r="AL563" i="1"/>
  <c r="AM563" i="1" s="1"/>
  <c r="AL559" i="1"/>
  <c r="AM559" i="1" s="1"/>
  <c r="AL550" i="1"/>
  <c r="AM550" i="1" s="1"/>
  <c r="AL565" i="1"/>
  <c r="AM565" i="1" s="1"/>
  <c r="AL585" i="1"/>
  <c r="AM585" i="1" s="1"/>
  <c r="AL584" i="1"/>
  <c r="AM584" i="1" s="1"/>
  <c r="AL569" i="1"/>
  <c r="AM569" i="1" s="1"/>
  <c r="AL189" i="1"/>
  <c r="AM189" i="1" s="1"/>
  <c r="AL193" i="1"/>
  <c r="AM193" i="1" s="1"/>
  <c r="AM199" i="1"/>
  <c r="AL186" i="1"/>
  <c r="AM186" i="1" s="1"/>
  <c r="AM202" i="1"/>
  <c r="AL188" i="1"/>
  <c r="AM188" i="1" s="1"/>
  <c r="AI189" i="1"/>
  <c r="AK189" i="1" s="1"/>
  <c r="AJ187" i="1"/>
  <c r="AI190" i="1"/>
  <c r="AK190" i="1" s="1"/>
  <c r="AJ193" i="1"/>
  <c r="AJ182" i="1"/>
  <c r="AJ184" i="1"/>
  <c r="AI202" i="1"/>
  <c r="AK202" i="1" s="1"/>
  <c r="AJ195" i="1"/>
  <c r="AI205" i="1"/>
  <c r="AK205" i="1" s="1"/>
  <c r="AJ191" i="1"/>
  <c r="AI191" i="1"/>
  <c r="AK191" i="1" s="1"/>
  <c r="AI204" i="1"/>
  <c r="AK204" i="1" s="1"/>
  <c r="AL191" i="1"/>
  <c r="AM191" i="1" s="1"/>
  <c r="AJ205" i="1"/>
  <c r="AJ185" i="1"/>
  <c r="AI195" i="1"/>
  <c r="AK195" i="1" s="1"/>
  <c r="AJ198" i="1"/>
  <c r="AL194" i="1"/>
  <c r="AM194" i="1" s="1"/>
  <c r="AM201" i="1"/>
  <c r="AL183" i="1"/>
  <c r="AM183" i="1" s="1"/>
  <c r="AM200" i="1"/>
  <c r="AM203" i="1"/>
  <c r="AL195" i="1"/>
  <c r="AM195" i="1" s="1"/>
  <c r="AI186" i="1"/>
  <c r="AK186" i="1" s="1"/>
  <c r="AJ204" i="1"/>
  <c r="AJ201" i="1"/>
  <c r="AI184" i="1"/>
  <c r="AK184" i="1" s="1"/>
  <c r="AJ189" i="1"/>
  <c r="AI185" i="1"/>
  <c r="AK185" i="1" s="1"/>
  <c r="AJ186" i="1"/>
  <c r="AI198" i="1"/>
  <c r="AK198" i="1" s="1"/>
  <c r="AI197" i="1"/>
  <c r="AK197" i="1" s="1"/>
  <c r="AI192" i="1"/>
  <c r="AK192" i="1" s="1"/>
  <c r="AI194" i="1"/>
  <c r="AK194" i="1" s="1"/>
  <c r="AI199" i="1"/>
  <c r="AK199" i="1" s="1"/>
  <c r="AM198" i="1"/>
  <c r="AL190" i="1"/>
  <c r="AM190" i="1" s="1"/>
  <c r="AJ199" i="1"/>
  <c r="AJ202" i="1"/>
  <c r="AJ192" i="1"/>
  <c r="AJ194" i="1"/>
  <c r="AL185" i="1"/>
  <c r="AM185" i="1" s="1"/>
  <c r="AL187" i="1"/>
  <c r="AM187" i="1" s="1"/>
  <c r="AL192" i="1"/>
  <c r="AM192" i="1" s="1"/>
  <c r="AL197" i="1"/>
  <c r="AM197" i="1" s="1"/>
  <c r="AM204" i="1"/>
  <c r="AL182" i="1"/>
  <c r="AM182" i="1" s="1"/>
  <c r="AI196" i="1"/>
  <c r="AK196" i="1" s="1"/>
  <c r="AJ190" i="1"/>
  <c r="AJ200" i="1"/>
  <c r="AI203" i="1"/>
  <c r="AK203" i="1" s="1"/>
  <c r="AI200" i="1"/>
  <c r="AK200" i="1" s="1"/>
  <c r="AJ197" i="1"/>
  <c r="AI182" i="1"/>
  <c r="AK182" i="1" s="1"/>
  <c r="AI201" i="1"/>
  <c r="AK201" i="1" s="1"/>
  <c r="AI188" i="1"/>
  <c r="AK188" i="1" s="1"/>
  <c r="AI193" i="1"/>
  <c r="AK193" i="1" s="1"/>
  <c r="AJ183" i="1"/>
  <c r="AJ196" i="1"/>
  <c r="AM205" i="1"/>
  <c r="AL184" i="1"/>
  <c r="AM184" i="1" s="1"/>
  <c r="AL196" i="1"/>
  <c r="AM196" i="1" s="1"/>
  <c r="AI187" i="1"/>
  <c r="AK187" i="1" s="1"/>
  <c r="AJ188" i="1"/>
  <c r="AI183" i="1"/>
  <c r="AK183" i="1" s="1"/>
  <c r="AJ203" i="1"/>
  <c r="AL519" i="1"/>
  <c r="AM519" i="1" s="1"/>
  <c r="AM544" i="1"/>
  <c r="AL516" i="1"/>
  <c r="AM516" i="1" s="1"/>
  <c r="AM542" i="1"/>
  <c r="AL539" i="1"/>
  <c r="AM539" i="1" s="1"/>
  <c r="AM541" i="1"/>
  <c r="AL532" i="1"/>
  <c r="AM532" i="1" s="1"/>
  <c r="AL527" i="1"/>
  <c r="AM527" i="1" s="1"/>
  <c r="AL515" i="1"/>
  <c r="AM515" i="1" s="1"/>
  <c r="AL513" i="1"/>
  <c r="AM513" i="1" s="1"/>
  <c r="AI512" i="1"/>
  <c r="AK512" i="1" s="1"/>
  <c r="AI511" i="1"/>
  <c r="AK511" i="1" s="1"/>
  <c r="AI527" i="1"/>
  <c r="AK527" i="1" s="1"/>
  <c r="AI518" i="1"/>
  <c r="AK518" i="1" s="1"/>
  <c r="AI533" i="1"/>
  <c r="AK533" i="1" s="1"/>
  <c r="AI517" i="1"/>
  <c r="AK517" i="1" s="1"/>
  <c r="AI506" i="1"/>
  <c r="AK506" i="1" s="1"/>
  <c r="AI516" i="1"/>
  <c r="AK516" i="1" s="1"/>
  <c r="AI522" i="1"/>
  <c r="AK522" i="1" s="1"/>
  <c r="AJ534" i="1"/>
  <c r="AJ509" i="1"/>
  <c r="AJ510" i="1"/>
  <c r="AJ524" i="1"/>
  <c r="AJ519" i="1"/>
  <c r="AJ518" i="1"/>
  <c r="AJ525" i="1"/>
  <c r="AJ530" i="1"/>
  <c r="AJ511" i="1"/>
  <c r="AJ517" i="1"/>
  <c r="AL511" i="1"/>
  <c r="AM511" i="1" s="1"/>
  <c r="AL529" i="1"/>
  <c r="AM529" i="1" s="1"/>
  <c r="AL536" i="1"/>
  <c r="AM536" i="1" s="1"/>
  <c r="AL508" i="1"/>
  <c r="AM508" i="1" s="1"/>
  <c r="AL506" i="1"/>
  <c r="AM506" i="1" s="1"/>
  <c r="AL520" i="1"/>
  <c r="AM520" i="1" s="1"/>
  <c r="AI544" i="1"/>
  <c r="AK544" i="1" s="1"/>
  <c r="AI520" i="1"/>
  <c r="AK520" i="1" s="1"/>
  <c r="AI508" i="1"/>
  <c r="AK508" i="1" s="1"/>
  <c r="AI524" i="1"/>
  <c r="AK524" i="1" s="1"/>
  <c r="AI529" i="1"/>
  <c r="AK529" i="1" s="1"/>
  <c r="AJ513" i="1"/>
  <c r="AJ523" i="1"/>
  <c r="AJ507" i="1"/>
  <c r="AJ536" i="1"/>
  <c r="AJ535" i="1"/>
  <c r="AJ514" i="1"/>
  <c r="AL517" i="1"/>
  <c r="AM517" i="1" s="1"/>
  <c r="AL512" i="1"/>
  <c r="AM512" i="1" s="1"/>
  <c r="AL526" i="1"/>
  <c r="AM526" i="1" s="1"/>
  <c r="AL514" i="1"/>
  <c r="AM514" i="1" s="1"/>
  <c r="AM540" i="1"/>
  <c r="AL533" i="1"/>
  <c r="AM533" i="1" s="1"/>
  <c r="AL535" i="1"/>
  <c r="AM535" i="1" s="1"/>
  <c r="AL534" i="1"/>
  <c r="AM534" i="1" s="1"/>
  <c r="AL524" i="1"/>
  <c r="AM524" i="1" s="1"/>
  <c r="AL531" i="1"/>
  <c r="AM531" i="1" s="1"/>
  <c r="AI536" i="1"/>
  <c r="AK536" i="1" s="1"/>
  <c r="AI510" i="1"/>
  <c r="AK510" i="1" s="1"/>
  <c r="AI526" i="1"/>
  <c r="AK526" i="1" s="1"/>
  <c r="AI525" i="1"/>
  <c r="AK525" i="1" s="1"/>
  <c r="AI509" i="1"/>
  <c r="AK509" i="1" s="1"/>
  <c r="AI532" i="1"/>
  <c r="AK532" i="1" s="1"/>
  <c r="AI530" i="1"/>
  <c r="AK530" i="1" s="1"/>
  <c r="AI515" i="1"/>
  <c r="AK515" i="1" s="1"/>
  <c r="AI514" i="1"/>
  <c r="AK514" i="1" s="1"/>
  <c r="AJ512" i="1"/>
  <c r="AJ522" i="1"/>
  <c r="AJ544" i="1"/>
  <c r="AJ526" i="1"/>
  <c r="AJ543" i="1"/>
  <c r="AJ537" i="1"/>
  <c r="AJ533" i="1"/>
  <c r="AJ542" i="1"/>
  <c r="AJ541" i="1"/>
  <c r="AJ520" i="1"/>
  <c r="AL522" i="1"/>
  <c r="AM522" i="1" s="1"/>
  <c r="AL510" i="1"/>
  <c r="AM510" i="1" s="1"/>
  <c r="AL509" i="1"/>
  <c r="AM509" i="1" s="1"/>
  <c r="AI535" i="1"/>
  <c r="AK535" i="1" s="1"/>
  <c r="AI534" i="1"/>
  <c r="AK534" i="1" s="1"/>
  <c r="AI540" i="1"/>
  <c r="AK540" i="1" s="1"/>
  <c r="AI539" i="1"/>
  <c r="AK539" i="1" s="1"/>
  <c r="AI537" i="1"/>
  <c r="AK537" i="1" s="1"/>
  <c r="AJ529" i="1"/>
  <c r="AJ527" i="1"/>
  <c r="AJ531" i="1"/>
  <c r="AJ528" i="1"/>
  <c r="AL523" i="1"/>
  <c r="AM523" i="1" s="1"/>
  <c r="AL518" i="1"/>
  <c r="AM518" i="1" s="1"/>
  <c r="AL507" i="1"/>
  <c r="AM507" i="1" s="1"/>
  <c r="AL538" i="1"/>
  <c r="AM538" i="1" s="1"/>
  <c r="AL521" i="1"/>
  <c r="AM521" i="1" s="1"/>
  <c r="AL525" i="1"/>
  <c r="AM525" i="1" s="1"/>
  <c r="AL528" i="1"/>
  <c r="AM528" i="1" s="1"/>
  <c r="AL530" i="1"/>
  <c r="AM530" i="1" s="1"/>
  <c r="AL537" i="1"/>
  <c r="AM537" i="1" s="1"/>
  <c r="AM543" i="1"/>
  <c r="AI543" i="1"/>
  <c r="AK543" i="1" s="1"/>
  <c r="AI528" i="1"/>
  <c r="AK528" i="1" s="1"/>
  <c r="AI542" i="1"/>
  <c r="AK542" i="1" s="1"/>
  <c r="AI519" i="1"/>
  <c r="AK519" i="1" s="1"/>
  <c r="AI541" i="1"/>
  <c r="AK541" i="1" s="1"/>
  <c r="AI531" i="1"/>
  <c r="AK531" i="1" s="1"/>
  <c r="AI507" i="1"/>
  <c r="AK507" i="1" s="1"/>
  <c r="AI523" i="1"/>
  <c r="AK523" i="1" s="1"/>
  <c r="AI538" i="1"/>
  <c r="AK538" i="1" s="1"/>
  <c r="AI521" i="1"/>
  <c r="AK521" i="1" s="1"/>
  <c r="AJ516" i="1"/>
  <c r="AJ540" i="1"/>
  <c r="AJ508" i="1"/>
  <c r="AJ539" i="1"/>
  <c r="AJ506" i="1"/>
  <c r="AJ538" i="1"/>
  <c r="AJ532" i="1"/>
  <c r="AJ515" i="1"/>
  <c r="AJ521" i="1"/>
  <c r="AI513" i="1"/>
  <c r="AK513" i="1" s="1"/>
  <c r="AL251" i="1"/>
  <c r="AM251" i="1" s="1"/>
  <c r="AM260" i="1"/>
  <c r="AL253" i="1"/>
  <c r="AM253" i="1" s="1"/>
  <c r="AI254" i="1"/>
  <c r="AK254" i="1" s="1"/>
  <c r="AI261" i="1"/>
  <c r="AK261" i="1" s="1"/>
  <c r="AI259" i="1"/>
  <c r="AK259" i="1" s="1"/>
  <c r="AI249" i="1"/>
  <c r="AK249" i="1" s="1"/>
  <c r="AJ262" i="1"/>
  <c r="AJ256" i="1"/>
  <c r="AJ254" i="1"/>
  <c r="AJ259" i="1"/>
  <c r="AL257" i="1"/>
  <c r="AM257" i="1" s="1"/>
  <c r="AL249" i="1"/>
  <c r="AM249" i="1" s="1"/>
  <c r="AI250" i="1"/>
  <c r="AK250" i="1" s="1"/>
  <c r="AJ255" i="1"/>
  <c r="AL254" i="1"/>
  <c r="AM254" i="1" s="1"/>
  <c r="AM262" i="1"/>
  <c r="AL250" i="1"/>
  <c r="AM250" i="1" s="1"/>
  <c r="AL256" i="1"/>
  <c r="AM256" i="1" s="1"/>
  <c r="AI262" i="1"/>
  <c r="AK262" i="1" s="1"/>
  <c r="AI253" i="1"/>
  <c r="AK253" i="1" s="1"/>
  <c r="AI251" i="1"/>
  <c r="AK251" i="1" s="1"/>
  <c r="AI257" i="1"/>
  <c r="AK257" i="1" s="1"/>
  <c r="AJ260" i="1"/>
  <c r="AJ252" i="1"/>
  <c r="AJ250" i="1"/>
  <c r="AJ261" i="1"/>
  <c r="AM259" i="1"/>
  <c r="AI252" i="1"/>
  <c r="AK252" i="1" s="1"/>
  <c r="AJ257" i="1"/>
  <c r="AJ263" i="1"/>
  <c r="AM263" i="1"/>
  <c r="AL252" i="1"/>
  <c r="AM252" i="1" s="1"/>
  <c r="AL258" i="1"/>
  <c r="AM258" i="1" s="1"/>
  <c r="AM261" i="1"/>
  <c r="AI255" i="1"/>
  <c r="AK255" i="1" s="1"/>
  <c r="AI260" i="1"/>
  <c r="AK260" i="1" s="1"/>
  <c r="AI258" i="1"/>
  <c r="AK258" i="1" s="1"/>
  <c r="AJ258" i="1"/>
  <c r="AJ253" i="1"/>
  <c r="AI256" i="1"/>
  <c r="AK256" i="1" s="1"/>
  <c r="AJ251" i="1"/>
  <c r="AL255" i="1"/>
  <c r="AM255" i="1" s="1"/>
  <c r="AI263" i="1"/>
  <c r="AK263" i="1" s="1"/>
  <c r="AJ249" i="1"/>
  <c r="AL112" i="1"/>
  <c r="AM112" i="1" s="1"/>
  <c r="AL132" i="1"/>
  <c r="AM132" i="1" s="1"/>
  <c r="AL135" i="1"/>
  <c r="AM135" i="1" s="1"/>
  <c r="AL113" i="1"/>
  <c r="AM113" i="1" s="1"/>
  <c r="AL127" i="1"/>
  <c r="AM127" i="1" s="1"/>
  <c r="AL101" i="1"/>
  <c r="AM101" i="1" s="1"/>
  <c r="AL116" i="1"/>
  <c r="AM116" i="1" s="1"/>
  <c r="AI139" i="1"/>
  <c r="AK139" i="1" s="1"/>
  <c r="AL123" i="1"/>
  <c r="AM123" i="1" s="1"/>
  <c r="AI108" i="1"/>
  <c r="AK108" i="1" s="1"/>
  <c r="AL124" i="1"/>
  <c r="AM124" i="1" s="1"/>
  <c r="AL109" i="1"/>
  <c r="AM109" i="1" s="1"/>
  <c r="AL106" i="1"/>
  <c r="AM106" i="1" s="1"/>
  <c r="AL136" i="1"/>
  <c r="AM136" i="1" s="1"/>
  <c r="AI138" i="1"/>
  <c r="AK138" i="1" s="1"/>
  <c r="AI120" i="1"/>
  <c r="AK120" i="1" s="1"/>
  <c r="AI133" i="1"/>
  <c r="AK133" i="1" s="1"/>
  <c r="AI128" i="1"/>
  <c r="AK128" i="1" s="1"/>
  <c r="AI122" i="1"/>
  <c r="AK122" i="1" s="1"/>
  <c r="AJ106" i="1"/>
  <c r="AJ123" i="1"/>
  <c r="AJ121" i="1"/>
  <c r="AI111" i="1"/>
  <c r="AK111" i="1" s="1"/>
  <c r="AJ109" i="1"/>
  <c r="AJ119" i="1"/>
  <c r="AJ133" i="1"/>
  <c r="AJ127" i="1"/>
  <c r="AJ101" i="1"/>
  <c r="AJ128" i="1"/>
  <c r="AL130" i="1"/>
  <c r="AM130" i="1" s="1"/>
  <c r="AL133" i="1"/>
  <c r="AM133" i="1" s="1"/>
  <c r="AL111" i="1"/>
  <c r="AM111" i="1" s="1"/>
  <c r="AL137" i="1"/>
  <c r="AM137" i="1" s="1"/>
  <c r="AI104" i="1"/>
  <c r="AK104" i="1" s="1"/>
  <c r="AI124" i="1"/>
  <c r="AK124" i="1" s="1"/>
  <c r="AL103" i="1"/>
  <c r="AM103" i="1" s="1"/>
  <c r="AL110" i="1"/>
  <c r="AM110" i="1" s="1"/>
  <c r="AL108" i="1"/>
  <c r="AM108" i="1" s="1"/>
  <c r="AL102" i="1"/>
  <c r="AM102" i="1" s="1"/>
  <c r="AL107" i="1"/>
  <c r="AM107" i="1" s="1"/>
  <c r="AL120" i="1"/>
  <c r="AM120" i="1" s="1"/>
  <c r="AL104" i="1"/>
  <c r="AM104" i="1" s="1"/>
  <c r="AI135" i="1"/>
  <c r="AK135" i="1" s="1"/>
  <c r="AI136" i="1"/>
  <c r="AK136" i="1" s="1"/>
  <c r="AI101" i="1"/>
  <c r="AK101" i="1" s="1"/>
  <c r="AI114" i="1"/>
  <c r="AK114" i="1" s="1"/>
  <c r="AI115" i="1"/>
  <c r="AK115" i="1" s="1"/>
  <c r="AJ130" i="1"/>
  <c r="AJ111" i="1"/>
  <c r="AJ138" i="1"/>
  <c r="AJ118" i="1"/>
  <c r="AJ132" i="1"/>
  <c r="AJ107" i="1"/>
  <c r="AJ102" i="1"/>
  <c r="AJ139" i="1"/>
  <c r="AJ120" i="1"/>
  <c r="AJ116" i="1"/>
  <c r="AJ137" i="1"/>
  <c r="AI123" i="1"/>
  <c r="AK123" i="1" s="1"/>
  <c r="AI107" i="1"/>
  <c r="AK107" i="1" s="1"/>
  <c r="AL129" i="1"/>
  <c r="AM129" i="1" s="1"/>
  <c r="AL115" i="1"/>
  <c r="AM115" i="1" s="1"/>
  <c r="AI103" i="1"/>
  <c r="AK103" i="1" s="1"/>
  <c r="AI127" i="1"/>
  <c r="AK127" i="1" s="1"/>
  <c r="AL105" i="1"/>
  <c r="AM105" i="1" s="1"/>
  <c r="AL126" i="1"/>
  <c r="AM126" i="1" s="1"/>
  <c r="AI109" i="1"/>
  <c r="AK109" i="1" s="1"/>
  <c r="AI125" i="1"/>
  <c r="AK125" i="1" s="1"/>
  <c r="AL125" i="1"/>
  <c r="AM125" i="1" s="1"/>
  <c r="AL131" i="1"/>
  <c r="AM131" i="1" s="1"/>
  <c r="AI119" i="1"/>
  <c r="AK119" i="1" s="1"/>
  <c r="AI106" i="1"/>
  <c r="AK106" i="1" s="1"/>
  <c r="AI137" i="1"/>
  <c r="AK137" i="1" s="1"/>
  <c r="AI118" i="1"/>
  <c r="AK118" i="1" s="1"/>
  <c r="AI121" i="1"/>
  <c r="AK121" i="1" s="1"/>
  <c r="AI117" i="1"/>
  <c r="AK117" i="1" s="1"/>
  <c r="AI130" i="1"/>
  <c r="AK130" i="1" s="1"/>
  <c r="AJ136" i="1"/>
  <c r="AJ104" i="1"/>
  <c r="AJ126" i="1"/>
  <c r="AJ105" i="1"/>
  <c r="AJ134" i="1"/>
  <c r="AJ115" i="1"/>
  <c r="AJ129" i="1"/>
  <c r="AJ110" i="1"/>
  <c r="AJ114" i="1"/>
  <c r="AJ103" i="1"/>
  <c r="AI112" i="1"/>
  <c r="AK112" i="1" s="1"/>
  <c r="AL119" i="1"/>
  <c r="AM119" i="1" s="1"/>
  <c r="AI102" i="1"/>
  <c r="AK102" i="1" s="1"/>
  <c r="AL117" i="1"/>
  <c r="AM117" i="1" s="1"/>
  <c r="AI126" i="1"/>
  <c r="AK126" i="1" s="1"/>
  <c r="AL134" i="1"/>
  <c r="AM134" i="1" s="1"/>
  <c r="AL139" i="1"/>
  <c r="AM139" i="1" s="1"/>
  <c r="AL128" i="1"/>
  <c r="AM128" i="1" s="1"/>
  <c r="AL121" i="1"/>
  <c r="AM121" i="1" s="1"/>
  <c r="AL138" i="1"/>
  <c r="AM138" i="1" s="1"/>
  <c r="AL122" i="1"/>
  <c r="AM122" i="1" s="1"/>
  <c r="AI105" i="1"/>
  <c r="AK105" i="1" s="1"/>
  <c r="AI110" i="1"/>
  <c r="AK110" i="1" s="1"/>
  <c r="AL114" i="1"/>
  <c r="AM114" i="1" s="1"/>
  <c r="AL118" i="1"/>
  <c r="AM118" i="1" s="1"/>
  <c r="AI134" i="1"/>
  <c r="AK134" i="1" s="1"/>
  <c r="AI131" i="1"/>
  <c r="AK131" i="1" s="1"/>
  <c r="AI132" i="1"/>
  <c r="AK132" i="1" s="1"/>
  <c r="AI129" i="1"/>
  <c r="AK129" i="1" s="1"/>
  <c r="AI116" i="1"/>
  <c r="AK116" i="1" s="1"/>
  <c r="AJ131" i="1"/>
  <c r="AJ117" i="1"/>
  <c r="AJ112" i="1"/>
  <c r="AJ135" i="1"/>
  <c r="AJ125" i="1"/>
  <c r="AI113" i="1"/>
  <c r="AK113" i="1" s="1"/>
  <c r="AJ124" i="1"/>
  <c r="AJ108" i="1"/>
  <c r="AJ113" i="1"/>
  <c r="AJ122" i="1"/>
  <c r="AL173" i="1"/>
  <c r="AM173" i="1" s="1"/>
  <c r="AL166" i="1"/>
  <c r="AM166" i="1" s="1"/>
  <c r="AL163" i="1"/>
  <c r="AM163" i="1" s="1"/>
  <c r="AL160" i="1"/>
  <c r="AM160" i="1" s="1"/>
  <c r="AL167" i="1"/>
  <c r="AM167" i="1" s="1"/>
  <c r="AJ158" i="1"/>
  <c r="AJ172" i="1"/>
  <c r="AJ163" i="1"/>
  <c r="AI157" i="1"/>
  <c r="AK157" i="1" s="1"/>
  <c r="AJ175" i="1"/>
  <c r="AI173" i="1"/>
  <c r="AK173" i="1" s="1"/>
  <c r="AJ160" i="1"/>
  <c r="AI175" i="1"/>
  <c r="AK175" i="1" s="1"/>
  <c r="AI158" i="1"/>
  <c r="AK158" i="1" s="1"/>
  <c r="AI165" i="1"/>
  <c r="AK165" i="1" s="1"/>
  <c r="AJ177" i="1"/>
  <c r="AL169" i="1"/>
  <c r="AM169" i="1" s="1"/>
  <c r="AL157" i="1"/>
  <c r="AM157" i="1" s="1"/>
  <c r="AJ167" i="1"/>
  <c r="AJ178" i="1"/>
  <c r="AI166" i="1"/>
  <c r="AK166" i="1" s="1"/>
  <c r="AI176" i="1"/>
  <c r="AK176" i="1" s="1"/>
  <c r="AL161" i="1"/>
  <c r="AM161" i="1" s="1"/>
  <c r="AM177" i="1"/>
  <c r="AL174" i="1"/>
  <c r="AM174" i="1" s="1"/>
  <c r="AL171" i="1"/>
  <c r="AM171" i="1" s="1"/>
  <c r="AL168" i="1"/>
  <c r="AM168" i="1" s="1"/>
  <c r="AL164" i="1"/>
  <c r="AM164" i="1" s="1"/>
  <c r="AI161" i="1"/>
  <c r="AK161" i="1" s="1"/>
  <c r="AJ174" i="1"/>
  <c r="AI164" i="1"/>
  <c r="AK164" i="1" s="1"/>
  <c r="AI177" i="1"/>
  <c r="AK177" i="1" s="1"/>
  <c r="AI159" i="1"/>
  <c r="AK159" i="1" s="1"/>
  <c r="AI167" i="1"/>
  <c r="AK167" i="1" s="1"/>
  <c r="AJ166" i="1"/>
  <c r="AI178" i="1"/>
  <c r="AK178" i="1" s="1"/>
  <c r="AI174" i="1"/>
  <c r="AK174" i="1" s="1"/>
  <c r="AJ162" i="1"/>
  <c r="AI163" i="1"/>
  <c r="AK163" i="1" s="1"/>
  <c r="AL159" i="1"/>
  <c r="AM159" i="1" s="1"/>
  <c r="AI160" i="1"/>
  <c r="AK160" i="1" s="1"/>
  <c r="AJ169" i="1"/>
  <c r="AI171" i="1"/>
  <c r="AK171" i="1" s="1"/>
  <c r="AJ164" i="1"/>
  <c r="AL165" i="1"/>
  <c r="AM165" i="1" s="1"/>
  <c r="AL158" i="1"/>
  <c r="AM158" i="1" s="1"/>
  <c r="AM178" i="1"/>
  <c r="AL175" i="1"/>
  <c r="AM175" i="1" s="1"/>
  <c r="AL176" i="1"/>
  <c r="AM176" i="1" s="1"/>
  <c r="AL172" i="1"/>
  <c r="AM172" i="1" s="1"/>
  <c r="AJ170" i="1"/>
  <c r="AJ171" i="1"/>
  <c r="AI168" i="1"/>
  <c r="AK168" i="1" s="1"/>
  <c r="AI169" i="1"/>
  <c r="AK169" i="1" s="1"/>
  <c r="AJ165" i="1"/>
  <c r="AJ159" i="1"/>
  <c r="AI172" i="1"/>
  <c r="AK172" i="1" s="1"/>
  <c r="AJ176" i="1"/>
  <c r="AJ157" i="1"/>
  <c r="AJ173" i="1"/>
  <c r="AJ161" i="1"/>
  <c r="AL162" i="1"/>
  <c r="AM162" i="1" s="1"/>
  <c r="AL170" i="1"/>
  <c r="AM170" i="1" s="1"/>
  <c r="AJ168" i="1"/>
  <c r="AI170" i="1"/>
  <c r="AK170" i="1" s="1"/>
  <c r="AI162" i="1"/>
  <c r="AK162" i="1" s="1"/>
  <c r="AL356" i="1"/>
  <c r="AM356" i="1" s="1"/>
  <c r="AL354" i="1"/>
  <c r="AM354" i="1" s="1"/>
  <c r="AI356" i="1"/>
  <c r="AK356" i="1" s="1"/>
  <c r="AI354" i="1"/>
  <c r="AK354" i="1" s="1"/>
  <c r="AI359" i="1"/>
  <c r="AK359" i="1" s="1"/>
  <c r="AJ361" i="1"/>
  <c r="AJ358" i="1"/>
  <c r="AJ362" i="1"/>
  <c r="AL357" i="1"/>
  <c r="AM357" i="1" s="1"/>
  <c r="AL355" i="1"/>
  <c r="AM355" i="1" s="1"/>
  <c r="AI360" i="1"/>
  <c r="AK360" i="1" s="1"/>
  <c r="AJ364" i="1"/>
  <c r="AL359" i="1"/>
  <c r="AM359" i="1" s="1"/>
  <c r="AL360" i="1"/>
  <c r="AM360" i="1" s="1"/>
  <c r="AL358" i="1"/>
  <c r="AM358" i="1" s="1"/>
  <c r="AI363" i="1"/>
  <c r="AK363" i="1" s="1"/>
  <c r="AI362" i="1"/>
  <c r="AK362" i="1" s="1"/>
  <c r="AI358" i="1"/>
  <c r="AK358" i="1" s="1"/>
  <c r="AJ356" i="1"/>
  <c r="AJ363" i="1"/>
  <c r="AI357" i="1"/>
  <c r="AK357" i="1" s="1"/>
  <c r="AM364" i="1"/>
  <c r="AI364" i="1"/>
  <c r="AK364" i="1" s="1"/>
  <c r="AJ360" i="1"/>
  <c r="AJ359" i="1"/>
  <c r="AM363" i="1"/>
  <c r="AM362" i="1"/>
  <c r="AL361" i="1"/>
  <c r="AM361" i="1" s="1"/>
  <c r="AI355" i="1"/>
  <c r="AK355" i="1" s="1"/>
  <c r="AI361" i="1"/>
  <c r="AK361" i="1" s="1"/>
  <c r="AJ354" i="1"/>
  <c r="AJ357" i="1"/>
  <c r="AJ355" i="1"/>
  <c r="AL33" i="1"/>
  <c r="AM33" i="1" s="1"/>
  <c r="AI39" i="1"/>
  <c r="AK39" i="1" s="1"/>
  <c r="AJ44" i="1"/>
  <c r="AM49" i="1"/>
  <c r="AI55" i="1"/>
  <c r="AK55" i="1" s="1"/>
  <c r="AL32" i="1"/>
  <c r="AM32" i="1" s="1"/>
  <c r="AJ47" i="1"/>
  <c r="AL31" i="1"/>
  <c r="AM31" i="1" s="1"/>
  <c r="AI37" i="1"/>
  <c r="AK37" i="1" s="1"/>
  <c r="AJ42" i="1"/>
  <c r="AL47" i="1"/>
  <c r="AM47" i="1" s="1"/>
  <c r="AI53" i="1"/>
  <c r="AK53" i="1" s="1"/>
  <c r="AJ29" i="1"/>
  <c r="AI50" i="1"/>
  <c r="AK50" i="1" s="1"/>
  <c r="AI32" i="1"/>
  <c r="AK32" i="1" s="1"/>
  <c r="AJ37" i="1"/>
  <c r="AL42" i="1"/>
  <c r="AM42" i="1" s="1"/>
  <c r="AJ53" i="1"/>
  <c r="AI29" i="1"/>
  <c r="AK29" i="1" s="1"/>
  <c r="AL40" i="1"/>
  <c r="AM40" i="1" s="1"/>
  <c r="AL56" i="1"/>
  <c r="AM56" i="1" s="1"/>
  <c r="AI35" i="1"/>
  <c r="AK35" i="1" s="1"/>
  <c r="AJ40" i="1"/>
  <c r="AL45" i="1"/>
  <c r="AM45" i="1" s="1"/>
  <c r="AI51" i="1"/>
  <c r="AK51" i="1" s="1"/>
  <c r="AJ56" i="1"/>
  <c r="AL36" i="1"/>
  <c r="AM36" i="1" s="1"/>
  <c r="AJ51" i="1"/>
  <c r="AI33" i="1"/>
  <c r="AK33" i="1" s="1"/>
  <c r="AJ38" i="1"/>
  <c r="AL43" i="1"/>
  <c r="AM43" i="1" s="1"/>
  <c r="AJ54" i="1"/>
  <c r="AJ35" i="1"/>
  <c r="AI54" i="1"/>
  <c r="AK54" i="1" s="1"/>
  <c r="AJ33" i="1"/>
  <c r="AL38" i="1"/>
  <c r="AM38" i="1" s="1"/>
  <c r="AI44" i="1"/>
  <c r="AK44" i="1" s="1"/>
  <c r="AL54" i="1"/>
  <c r="AM54" i="1" s="1"/>
  <c r="AJ31" i="1"/>
  <c r="AL44" i="1"/>
  <c r="AM44" i="1" s="1"/>
  <c r="AI31" i="1"/>
  <c r="AK31" i="1" s="1"/>
  <c r="AJ36" i="1"/>
  <c r="AL41" i="1"/>
  <c r="AM41" i="1" s="1"/>
  <c r="AI47" i="1"/>
  <c r="AK47" i="1" s="1"/>
  <c r="AJ52" i="1"/>
  <c r="AM57" i="1"/>
  <c r="AJ39" i="1"/>
  <c r="AJ55" i="1"/>
  <c r="AJ34" i="1"/>
  <c r="AL39" i="1"/>
  <c r="AM39" i="1" s="1"/>
  <c r="AI45" i="1"/>
  <c r="AK45" i="1" s="1"/>
  <c r="AJ50" i="1"/>
  <c r="AL55" i="1"/>
  <c r="AM55" i="1" s="1"/>
  <c r="AI42" i="1"/>
  <c r="AK42" i="1" s="1"/>
  <c r="AL29" i="1"/>
  <c r="AM29" i="1" s="1"/>
  <c r="AL34" i="1"/>
  <c r="AM34" i="1" s="1"/>
  <c r="AI40" i="1"/>
  <c r="AK40" i="1" s="1"/>
  <c r="AJ45" i="1"/>
  <c r="AL50" i="1"/>
  <c r="AM50" i="1" s="1"/>
  <c r="AI56" i="1"/>
  <c r="AK56" i="1" s="1"/>
  <c r="AI34" i="1"/>
  <c r="AK34" i="1" s="1"/>
  <c r="AM48" i="1"/>
  <c r="AJ32" i="1"/>
  <c r="AL37" i="1"/>
  <c r="AM37" i="1" s="1"/>
  <c r="AI43" i="1"/>
  <c r="AK43" i="1" s="1"/>
  <c r="AL53" i="1"/>
  <c r="AM53" i="1" s="1"/>
  <c r="AI30" i="1"/>
  <c r="AK30" i="1" s="1"/>
  <c r="AJ43" i="1"/>
  <c r="AJ30" i="1"/>
  <c r="AL35" i="1"/>
  <c r="AM35" i="1" s="1"/>
  <c r="AI41" i="1"/>
  <c r="AK41" i="1" s="1"/>
  <c r="AJ46" i="1"/>
  <c r="AL51" i="1"/>
  <c r="AM51" i="1" s="1"/>
  <c r="AI57" i="1"/>
  <c r="AK57" i="1" s="1"/>
  <c r="AI46" i="1"/>
  <c r="AK46" i="1" s="1"/>
  <c r="AL30" i="1"/>
  <c r="AM30" i="1" s="1"/>
  <c r="AI36" i="1"/>
  <c r="AK36" i="1" s="1"/>
  <c r="AJ41" i="1"/>
  <c r="AL46" i="1"/>
  <c r="AM46" i="1" s="1"/>
  <c r="AI52" i="1"/>
  <c r="AK52" i="1" s="1"/>
  <c r="AJ57" i="1"/>
  <c r="AI38" i="1"/>
  <c r="AK38" i="1" s="1"/>
  <c r="AL52" i="1"/>
  <c r="AM52" i="1" s="1"/>
  <c r="AM313" i="1"/>
  <c r="AL292" i="1"/>
  <c r="AM292" i="1" s="1"/>
  <c r="AL300" i="1"/>
  <c r="AM300" i="1" s="1"/>
  <c r="AL306" i="1"/>
  <c r="AM306" i="1" s="1"/>
  <c r="AL296" i="1"/>
  <c r="AM296" i="1" s="1"/>
  <c r="AM309" i="1"/>
  <c r="AI313" i="1"/>
  <c r="AK313" i="1" s="1"/>
  <c r="AK299" i="1"/>
  <c r="AI303" i="1"/>
  <c r="AK303" i="1" s="1"/>
  <c r="AI302" i="1"/>
  <c r="AK302" i="1" s="1"/>
  <c r="AI301" i="1"/>
  <c r="AK301" i="1" s="1"/>
  <c r="AJ298" i="1"/>
  <c r="AJ300" i="1"/>
  <c r="AJ302" i="1"/>
  <c r="AJ310" i="1"/>
  <c r="AJ303" i="1"/>
  <c r="AJ297" i="1"/>
  <c r="AI292" i="1"/>
  <c r="AK292" i="1" s="1"/>
  <c r="AL308" i="1"/>
  <c r="AM308" i="1" s="1"/>
  <c r="AL298" i="1"/>
  <c r="AM298" i="1" s="1"/>
  <c r="AI304" i="1"/>
  <c r="AK304" i="1" s="1"/>
  <c r="AJ313" i="1"/>
  <c r="AJ292" i="1"/>
  <c r="AM310" i="1"/>
  <c r="AL305" i="1"/>
  <c r="AM305" i="1" s="1"/>
  <c r="AL293" i="1"/>
  <c r="AM293" i="1" s="1"/>
  <c r="AM311" i="1"/>
  <c r="AL301" i="1"/>
  <c r="AM301" i="1" s="1"/>
  <c r="AL307" i="1"/>
  <c r="AM307" i="1" s="1"/>
  <c r="AI314" i="1"/>
  <c r="AK314" i="1" s="1"/>
  <c r="AI305" i="1"/>
  <c r="AK305" i="1" s="1"/>
  <c r="AI312" i="1"/>
  <c r="AK312" i="1" s="1"/>
  <c r="AI297" i="1"/>
  <c r="AK297" i="1" s="1"/>
  <c r="AI308" i="1"/>
  <c r="AK308" i="1" s="1"/>
  <c r="AJ294" i="1"/>
  <c r="AJ295" i="1"/>
  <c r="AJ305" i="1"/>
  <c r="AJ306" i="1"/>
  <c r="AJ307" i="1"/>
  <c r="AJ304" i="1"/>
  <c r="AJ293" i="1"/>
  <c r="AM314" i="1"/>
  <c r="AL304" i="1"/>
  <c r="AM304" i="1" s="1"/>
  <c r="AI315" i="1"/>
  <c r="AK315" i="1" s="1"/>
  <c r="AI309" i="1"/>
  <c r="AK309" i="1" s="1"/>
  <c r="AJ311" i="1"/>
  <c r="AI300" i="1"/>
  <c r="AK300" i="1" s="1"/>
  <c r="AL302" i="1"/>
  <c r="AM302" i="1" s="1"/>
  <c r="AL297" i="1"/>
  <c r="AM297" i="1" s="1"/>
  <c r="AM315" i="1"/>
  <c r="AL303" i="1"/>
  <c r="AM303" i="1" s="1"/>
  <c r="AM312" i="1"/>
  <c r="AM299" i="1"/>
  <c r="AI307" i="1"/>
  <c r="AK307" i="1" s="1"/>
  <c r="AI311" i="1"/>
  <c r="AK311" i="1" s="1"/>
  <c r="AI298" i="1"/>
  <c r="AK298" i="1" s="1"/>
  <c r="AI310" i="1"/>
  <c r="AK310" i="1" s="1"/>
  <c r="AI296" i="1"/>
  <c r="AK296" i="1" s="1"/>
  <c r="AJ308" i="1"/>
  <c r="AJ312" i="1"/>
  <c r="AJ315" i="1"/>
  <c r="AJ314" i="1"/>
  <c r="AI294" i="1"/>
  <c r="AK294" i="1" s="1"/>
  <c r="AJ309" i="1"/>
  <c r="AI293" i="1"/>
  <c r="AK293" i="1" s="1"/>
  <c r="AL294" i="1"/>
  <c r="AM294" i="1" s="1"/>
  <c r="AL295" i="1"/>
  <c r="AM295" i="1" s="1"/>
  <c r="AI306" i="1"/>
  <c r="AK306" i="1" s="1"/>
  <c r="AI295" i="1"/>
  <c r="AK295" i="1" s="1"/>
  <c r="AJ296" i="1"/>
  <c r="AJ301" i="1"/>
  <c r="AL376" i="1"/>
  <c r="AM376" i="1" s="1"/>
  <c r="AL371" i="1"/>
  <c r="AM371" i="1" s="1"/>
  <c r="AL375" i="1"/>
  <c r="AM375" i="1" s="1"/>
  <c r="AL381" i="1"/>
  <c r="AM381" i="1" s="1"/>
  <c r="AI382" i="1"/>
  <c r="AK382" i="1" s="1"/>
  <c r="AI372" i="1"/>
  <c r="AK372" i="1" s="1"/>
  <c r="AI379" i="1"/>
  <c r="AK379" i="1" s="1"/>
  <c r="AJ380" i="1"/>
  <c r="AJ370" i="1"/>
  <c r="AJ377" i="1"/>
  <c r="AJ371" i="1"/>
  <c r="AJ372" i="1"/>
  <c r="AM383" i="1"/>
  <c r="AL372" i="1"/>
  <c r="AM372" i="1" s="1"/>
  <c r="AL368" i="1"/>
  <c r="AM368" i="1" s="1"/>
  <c r="AI383" i="1"/>
  <c r="AK383" i="1" s="1"/>
  <c r="AI373" i="1"/>
  <c r="AK373" i="1" s="1"/>
  <c r="AI370" i="1"/>
  <c r="AK370" i="1" s="1"/>
  <c r="AI368" i="1"/>
  <c r="AK368" i="1" s="1"/>
  <c r="AJ374" i="1"/>
  <c r="AJ369" i="1"/>
  <c r="AJ376" i="1"/>
  <c r="AJ383" i="1"/>
  <c r="AL373" i="1"/>
  <c r="AM373" i="1" s="1"/>
  <c r="AL369" i="1"/>
  <c r="AM369" i="1" s="1"/>
  <c r="AL374" i="1"/>
  <c r="AM374" i="1" s="1"/>
  <c r="AL370" i="1"/>
  <c r="AM370" i="1" s="1"/>
  <c r="AI374" i="1"/>
  <c r="AK374" i="1" s="1"/>
  <c r="AI371" i="1"/>
  <c r="AK371" i="1" s="1"/>
  <c r="AI378" i="1"/>
  <c r="AK378" i="1" s="1"/>
  <c r="AJ381" i="1"/>
  <c r="AI376" i="1"/>
  <c r="AK376" i="1" s="1"/>
  <c r="AJ373" i="1"/>
  <c r="AJ382" i="1"/>
  <c r="AI377" i="1"/>
  <c r="AK377" i="1" s="1"/>
  <c r="AL378" i="1"/>
  <c r="AM378" i="1" s="1"/>
  <c r="AL377" i="1"/>
  <c r="AM377" i="1" s="1"/>
  <c r="AL380" i="1"/>
  <c r="AM380" i="1" s="1"/>
  <c r="AL379" i="1"/>
  <c r="AM379" i="1" s="1"/>
  <c r="AM382" i="1"/>
  <c r="AI375" i="1"/>
  <c r="AK375" i="1" s="1"/>
  <c r="AI381" i="1"/>
  <c r="AK381" i="1" s="1"/>
  <c r="AI380" i="1"/>
  <c r="AK380" i="1" s="1"/>
  <c r="AI369" i="1"/>
  <c r="AK369" i="1" s="1"/>
  <c r="AJ379" i="1"/>
  <c r="AJ378" i="1"/>
  <c r="AJ375" i="1"/>
  <c r="AJ368" i="1"/>
  <c r="AL395" i="1"/>
  <c r="AM395" i="1" s="1"/>
  <c r="AL390" i="1"/>
  <c r="AM390" i="1" s="1"/>
  <c r="AL391" i="1"/>
  <c r="AM391" i="1" s="1"/>
  <c r="AL396" i="1"/>
  <c r="AM396" i="1" s="1"/>
  <c r="AL387" i="1"/>
  <c r="AM387" i="1" s="1"/>
  <c r="AL398" i="1"/>
  <c r="AM398" i="1" s="1"/>
  <c r="AI409" i="1"/>
  <c r="AK409" i="1" s="1"/>
  <c r="AI410" i="1"/>
  <c r="AK410" i="1" s="1"/>
  <c r="AI400" i="1"/>
  <c r="AK400" i="1" s="1"/>
  <c r="AI390" i="1"/>
  <c r="AK390" i="1" s="1"/>
  <c r="AI396" i="1"/>
  <c r="AK396" i="1" s="1"/>
  <c r="AI387" i="1"/>
  <c r="AK387" i="1" s="1"/>
  <c r="AJ393" i="1"/>
  <c r="AJ402" i="1"/>
  <c r="AJ389" i="1"/>
  <c r="AJ392" i="1"/>
  <c r="AJ406" i="1"/>
  <c r="AJ396" i="1"/>
  <c r="AL404" i="1"/>
  <c r="AM404" i="1" s="1"/>
  <c r="AL389" i="1"/>
  <c r="AM389" i="1" s="1"/>
  <c r="AI393" i="1"/>
  <c r="AK393" i="1" s="1"/>
  <c r="AI398" i="1"/>
  <c r="AK398" i="1" s="1"/>
  <c r="AJ388" i="1"/>
  <c r="AJ409" i="1"/>
  <c r="AL394" i="1"/>
  <c r="AM394" i="1" s="1"/>
  <c r="AL393" i="1"/>
  <c r="AM393" i="1" s="1"/>
  <c r="AL403" i="1"/>
  <c r="AM403" i="1" s="1"/>
  <c r="AM409" i="1"/>
  <c r="AL402" i="1"/>
  <c r="AM402" i="1" s="1"/>
  <c r="AL401" i="1"/>
  <c r="AM401" i="1" s="1"/>
  <c r="AI401" i="1"/>
  <c r="AK401" i="1" s="1"/>
  <c r="AI391" i="1"/>
  <c r="AK391" i="1" s="1"/>
  <c r="AI392" i="1"/>
  <c r="AK392" i="1" s="1"/>
  <c r="AI406" i="1"/>
  <c r="AK406" i="1" s="1"/>
  <c r="AI405" i="1"/>
  <c r="AK405" i="1" s="1"/>
  <c r="AI404" i="1"/>
  <c r="AK404" i="1" s="1"/>
  <c r="AJ408" i="1"/>
  <c r="AJ399" i="1"/>
  <c r="AJ391" i="1"/>
  <c r="AJ394" i="1"/>
  <c r="AJ405" i="1"/>
  <c r="AJ398" i="1"/>
  <c r="AM407" i="1"/>
  <c r="AM410" i="1"/>
  <c r="AI394" i="1"/>
  <c r="AK394" i="1" s="1"/>
  <c r="AI389" i="1"/>
  <c r="AK389" i="1" s="1"/>
  <c r="AJ390" i="1"/>
  <c r="AJ387" i="1"/>
  <c r="AL399" i="1"/>
  <c r="AM399" i="1" s="1"/>
  <c r="AL400" i="1"/>
  <c r="AM400" i="1" s="1"/>
  <c r="AM408" i="1"/>
  <c r="AL392" i="1"/>
  <c r="AM392" i="1" s="1"/>
  <c r="AL388" i="1"/>
  <c r="AM388" i="1" s="1"/>
  <c r="AL406" i="1"/>
  <c r="AM406" i="1" s="1"/>
  <c r="AI402" i="1"/>
  <c r="AK402" i="1" s="1"/>
  <c r="AI399" i="1"/>
  <c r="AK399" i="1" s="1"/>
  <c r="AI407" i="1"/>
  <c r="AK407" i="1" s="1"/>
  <c r="AI397" i="1"/>
  <c r="AK397" i="1" s="1"/>
  <c r="AI388" i="1"/>
  <c r="AK388" i="1" s="1"/>
  <c r="AJ407" i="1"/>
  <c r="AJ403" i="1"/>
  <c r="AJ410" i="1"/>
  <c r="AJ397" i="1"/>
  <c r="AJ400" i="1"/>
  <c r="AJ395" i="1"/>
  <c r="AJ401" i="1"/>
  <c r="AL397" i="1"/>
  <c r="AM397" i="1" s="1"/>
  <c r="AL405" i="1"/>
  <c r="AM405" i="1" s="1"/>
  <c r="AI408" i="1"/>
  <c r="AK408" i="1" s="1"/>
  <c r="AI395" i="1"/>
  <c r="AK395" i="1" s="1"/>
  <c r="AJ404" i="1"/>
  <c r="AI403" i="1"/>
  <c r="AK403" i="1" s="1"/>
  <c r="AL145" i="1"/>
  <c r="AM145" i="1" s="1"/>
  <c r="AL151" i="1"/>
  <c r="AM151" i="1" s="1"/>
  <c r="AI149" i="1"/>
  <c r="AK149" i="1" s="1"/>
  <c r="AI152" i="1"/>
  <c r="AK152" i="1" s="1"/>
  <c r="AJ148" i="1"/>
  <c r="AJ153" i="1"/>
  <c r="AJ147" i="1"/>
  <c r="AL150" i="1"/>
  <c r="AM150" i="1" s="1"/>
  <c r="AL149" i="1"/>
  <c r="AM149" i="1" s="1"/>
  <c r="AI150" i="1"/>
  <c r="AK150" i="1" s="1"/>
  <c r="AJ143" i="1"/>
  <c r="AM153" i="1"/>
  <c r="AM152" i="1"/>
  <c r="AL143" i="1"/>
  <c r="AM143" i="1" s="1"/>
  <c r="AI147" i="1"/>
  <c r="AK147" i="1" s="1"/>
  <c r="AI153" i="1"/>
  <c r="AK153" i="1" s="1"/>
  <c r="AJ146" i="1"/>
  <c r="AJ145" i="1"/>
  <c r="AJ149" i="1"/>
  <c r="AI145" i="1"/>
  <c r="AK145" i="1" s="1"/>
  <c r="AJ144" i="1"/>
  <c r="AL146" i="1"/>
  <c r="AM146" i="1" s="1"/>
  <c r="AL144" i="1"/>
  <c r="AM144" i="1" s="1"/>
  <c r="AL148" i="1"/>
  <c r="AM148" i="1" s="1"/>
  <c r="AI144" i="1"/>
  <c r="AK144" i="1" s="1"/>
  <c r="AI143" i="1"/>
  <c r="AK143" i="1" s="1"/>
  <c r="AI151" i="1"/>
  <c r="AK151" i="1" s="1"/>
  <c r="AJ150" i="1"/>
  <c r="AI148" i="1"/>
  <c r="AK148" i="1" s="1"/>
  <c r="AJ151" i="1"/>
  <c r="AL147" i="1"/>
  <c r="AM147" i="1" s="1"/>
  <c r="AI146" i="1"/>
  <c r="AK146" i="1" s="1"/>
  <c r="AJ152" i="1"/>
  <c r="AJ551" i="1"/>
  <c r="AJ579" i="1"/>
  <c r="AJ585" i="1"/>
  <c r="AJ572" i="1"/>
  <c r="AJ575" i="1"/>
  <c r="AJ571" i="1"/>
  <c r="AI555" i="1"/>
  <c r="AK555" i="1" s="1"/>
  <c r="AI583" i="1"/>
  <c r="AK583" i="1" s="1"/>
  <c r="AI551" i="1"/>
  <c r="AK551" i="1" s="1"/>
  <c r="AJ584" i="1"/>
  <c r="AJ567" i="1"/>
  <c r="AJ577" i="1"/>
  <c r="AJ587" i="1"/>
  <c r="AJ555" i="1"/>
  <c r="AJ576" i="1"/>
  <c r="AJ570" i="1"/>
  <c r="AI552" i="1"/>
  <c r="AK552" i="1" s="1"/>
  <c r="AJ550" i="1"/>
  <c r="AJ568" i="1"/>
  <c r="AJ583" i="1"/>
  <c r="AJ582" i="1"/>
  <c r="AI577" i="1"/>
  <c r="AK577" i="1" s="1"/>
  <c r="AI560" i="1"/>
  <c r="AK560" i="1" s="1"/>
  <c r="AI586" i="1"/>
  <c r="AK586" i="1" s="1"/>
  <c r="AI570" i="1"/>
  <c r="AK570" i="1" s="1"/>
  <c r="AI578" i="1"/>
  <c r="AK578" i="1" s="1"/>
  <c r="AI571" i="1"/>
  <c r="AK571" i="1" s="1"/>
  <c r="AI588" i="1"/>
  <c r="AK588" i="1" s="1"/>
  <c r="AI572" i="1"/>
  <c r="AK572" i="1" s="1"/>
  <c r="AI573" i="1"/>
  <c r="AK573" i="1" s="1"/>
  <c r="AI574" i="1"/>
  <c r="AK574" i="1" s="1"/>
  <c r="AL579" i="1"/>
  <c r="AM579" i="1" s="1"/>
  <c r="AL575" i="1"/>
  <c r="AM575" i="1" s="1"/>
  <c r="AL578" i="1"/>
  <c r="AM578" i="1" s="1"/>
  <c r="AL553" i="1"/>
  <c r="AM553" i="1" s="1"/>
  <c r="AL554" i="1"/>
  <c r="AM554" i="1" s="1"/>
  <c r="AM591" i="1"/>
  <c r="AL556" i="1"/>
  <c r="AM556" i="1" s="1"/>
  <c r="AL587" i="1"/>
  <c r="AM587" i="1" s="1"/>
  <c r="AL571" i="1"/>
  <c r="AM571" i="1" s="1"/>
  <c r="AL567" i="1"/>
  <c r="AM567" i="1" s="1"/>
  <c r="AL573" i="1"/>
  <c r="AM573" i="1" s="1"/>
  <c r="AL75" i="1"/>
  <c r="AM75" i="1" s="1"/>
  <c r="AI97" i="1"/>
  <c r="AK97" i="1" s="1"/>
  <c r="AL90" i="1"/>
  <c r="AM90" i="1" s="1"/>
  <c r="AI63" i="1"/>
  <c r="AK63" i="1" s="1"/>
  <c r="AL72" i="1"/>
  <c r="AM72" i="1" s="1"/>
  <c r="AL77" i="1"/>
  <c r="AM77" i="1" s="1"/>
  <c r="AI75" i="1"/>
  <c r="AK75" i="1" s="1"/>
  <c r="AL71" i="1"/>
  <c r="AM71" i="1" s="1"/>
  <c r="AI88" i="1"/>
  <c r="AK88" i="1" s="1"/>
  <c r="AL94" i="1"/>
  <c r="AM94" i="1" s="1"/>
  <c r="AL69" i="1"/>
  <c r="AM69" i="1" s="1"/>
  <c r="AL81" i="1"/>
  <c r="AM81" i="1" s="1"/>
  <c r="AL83" i="1"/>
  <c r="AM83" i="1" s="1"/>
  <c r="AL95" i="1"/>
  <c r="AM95" i="1" s="1"/>
  <c r="AI87" i="1"/>
  <c r="AK87" i="1" s="1"/>
  <c r="AI71" i="1"/>
  <c r="AK71" i="1" s="1"/>
  <c r="AI68" i="1"/>
  <c r="AK68" i="1" s="1"/>
  <c r="AI83" i="1"/>
  <c r="AK83" i="1" s="1"/>
  <c r="AJ81" i="1"/>
  <c r="AJ87" i="1"/>
  <c r="AJ89" i="1"/>
  <c r="AJ71" i="1"/>
  <c r="AJ91" i="1"/>
  <c r="AJ95" i="1"/>
  <c r="AJ84" i="1"/>
  <c r="AJ64" i="1"/>
  <c r="AJ85" i="1"/>
  <c r="AJ79" i="1"/>
  <c r="AL85" i="1"/>
  <c r="AM85" i="1" s="1"/>
  <c r="AI94" i="1"/>
  <c r="AK94" i="1" s="1"/>
  <c r="AL68" i="1"/>
  <c r="AM68" i="1" s="1"/>
  <c r="AL70" i="1"/>
  <c r="AM70" i="1" s="1"/>
  <c r="AL80" i="1"/>
  <c r="AM80" i="1" s="1"/>
  <c r="AI93" i="1"/>
  <c r="AK93" i="1" s="1"/>
  <c r="AL67" i="1"/>
  <c r="AM67" i="1" s="1"/>
  <c r="AI79" i="1"/>
  <c r="AK79" i="1" s="1"/>
  <c r="AL76" i="1"/>
  <c r="AM76" i="1" s="1"/>
  <c r="AL84" i="1"/>
  <c r="AM84" i="1" s="1"/>
  <c r="AI91" i="1"/>
  <c r="AK91" i="1" s="1"/>
  <c r="AL89" i="1"/>
  <c r="AM89" i="1" s="1"/>
  <c r="AI96" i="1"/>
  <c r="AK96" i="1" s="1"/>
  <c r="AL66" i="1"/>
  <c r="AM66" i="1" s="1"/>
  <c r="AI72" i="1"/>
  <c r="AK72" i="1" s="1"/>
  <c r="AI80" i="1"/>
  <c r="AK80" i="1" s="1"/>
  <c r="AI69" i="1"/>
  <c r="AK69" i="1" s="1"/>
  <c r="AI67" i="1"/>
  <c r="AK67" i="1" s="1"/>
  <c r="AJ88" i="1"/>
  <c r="AJ68" i="1"/>
  <c r="AJ86" i="1"/>
  <c r="AJ72" i="1"/>
  <c r="AJ62" i="1"/>
  <c r="AJ67" i="1"/>
  <c r="AJ75" i="1"/>
  <c r="AJ61" i="1"/>
  <c r="AJ92" i="1"/>
  <c r="AJ70" i="1"/>
  <c r="AL88" i="1"/>
  <c r="AM88" i="1" s="1"/>
  <c r="AI95" i="1"/>
  <c r="AK95" i="1" s="1"/>
  <c r="AI77" i="1"/>
  <c r="AK77" i="1" s="1"/>
  <c r="AI89" i="1"/>
  <c r="AK89" i="1" s="1"/>
  <c r="AI74" i="1"/>
  <c r="AK74" i="1" s="1"/>
  <c r="AL74" i="1"/>
  <c r="AM74" i="1" s="1"/>
  <c r="AL79" i="1"/>
  <c r="AM79" i="1" s="1"/>
  <c r="AL91" i="1"/>
  <c r="AM91" i="1" s="1"/>
  <c r="AI78" i="1"/>
  <c r="AK78" i="1" s="1"/>
  <c r="AI62" i="1"/>
  <c r="AK62" i="1" s="1"/>
  <c r="AM97" i="1"/>
  <c r="AL96" i="1"/>
  <c r="AM96" i="1" s="1"/>
  <c r="AI90" i="1"/>
  <c r="AK90" i="1" s="1"/>
  <c r="AI86" i="1"/>
  <c r="AK86" i="1" s="1"/>
  <c r="AI84" i="1"/>
  <c r="AK84" i="1" s="1"/>
  <c r="AI61" i="1"/>
  <c r="AK61" i="1" s="1"/>
  <c r="AI81" i="1"/>
  <c r="AK81" i="1" s="1"/>
  <c r="AI66" i="1"/>
  <c r="AK66" i="1" s="1"/>
  <c r="AJ78" i="1"/>
  <c r="AI64" i="1"/>
  <c r="AK64" i="1" s="1"/>
  <c r="AI65" i="1"/>
  <c r="AK65" i="1" s="1"/>
  <c r="AJ65" i="1"/>
  <c r="AJ69" i="1"/>
  <c r="AJ96" i="1"/>
  <c r="AJ97" i="1"/>
  <c r="AJ63" i="1"/>
  <c r="AJ93" i="1"/>
  <c r="AI76" i="1"/>
  <c r="AK76" i="1" s="1"/>
  <c r="AL78" i="1"/>
  <c r="AM78" i="1" s="1"/>
  <c r="AM73" i="1"/>
  <c r="AL65" i="1"/>
  <c r="AM65" i="1" s="1"/>
  <c r="AL87" i="1"/>
  <c r="AM87" i="1" s="1"/>
  <c r="AL82" i="1"/>
  <c r="AM82" i="1" s="1"/>
  <c r="AL92" i="1"/>
  <c r="AM92" i="1" s="1"/>
  <c r="AL63" i="1"/>
  <c r="AM63" i="1" s="1"/>
  <c r="AI92" i="1"/>
  <c r="AK92" i="1" s="1"/>
  <c r="AL86" i="1"/>
  <c r="AM86" i="1" s="1"/>
  <c r="AL64" i="1"/>
  <c r="AM64" i="1" s="1"/>
  <c r="AL61" i="1"/>
  <c r="AM61" i="1" s="1"/>
  <c r="AL62" i="1"/>
  <c r="AM62" i="1" s="1"/>
  <c r="AL93" i="1"/>
  <c r="AM93" i="1" s="1"/>
  <c r="AK73" i="1"/>
  <c r="AI85" i="1"/>
  <c r="AK85" i="1" s="1"/>
  <c r="AI70" i="1"/>
  <c r="AK70" i="1" s="1"/>
  <c r="AI82" i="1"/>
  <c r="AK82" i="1" s="1"/>
  <c r="AJ66" i="1"/>
  <c r="AJ82" i="1"/>
  <c r="AJ83" i="1"/>
  <c r="AJ90" i="1"/>
  <c r="AJ77" i="1"/>
  <c r="AJ74" i="1"/>
  <c r="AJ76" i="1"/>
  <c r="AJ94" i="1"/>
  <c r="AJ80" i="1"/>
  <c r="AJ553" i="1"/>
  <c r="AJ561" i="1"/>
  <c r="AJ554" i="1"/>
  <c r="AJ562" i="1"/>
  <c r="AJ569" i="1"/>
  <c r="AJ564" i="1"/>
  <c r="AJ592" i="1"/>
  <c r="AJ586" i="1"/>
  <c r="AJ589" i="1"/>
  <c r="AJ565" i="1"/>
  <c r="AJ557" i="1"/>
  <c r="AJ549" i="1"/>
  <c r="AI561" i="1"/>
  <c r="AK561" i="1" s="1"/>
  <c r="AI569" i="1"/>
  <c r="AK569" i="1" s="1"/>
  <c r="AI562" i="1"/>
  <c r="AK562" i="1" s="1"/>
  <c r="AI585" i="1"/>
  <c r="AK585" i="1" s="1"/>
  <c r="AI584" i="1"/>
  <c r="AK584" i="1" s="1"/>
  <c r="AI579" i="1"/>
  <c r="AK579" i="1" s="1"/>
  <c r="AI565" i="1"/>
  <c r="AK565" i="1" s="1"/>
  <c r="AI589" i="1"/>
  <c r="AK589" i="1" s="1"/>
  <c r="AI590" i="1"/>
  <c r="AK590" i="1" s="1"/>
  <c r="AI591" i="1"/>
  <c r="AK591" i="1" s="1"/>
  <c r="AL570" i="1"/>
  <c r="AM570" i="1" s="1"/>
  <c r="AL564" i="1"/>
  <c r="AM564" i="1" s="1"/>
  <c r="AL583" i="1"/>
  <c r="AM583" i="1" s="1"/>
  <c r="AL574" i="1"/>
  <c r="AM574" i="1" s="1"/>
  <c r="AL586" i="1"/>
  <c r="AM586" i="1" s="1"/>
  <c r="AL551" i="1"/>
  <c r="AM551" i="1" s="1"/>
  <c r="AL588" i="1"/>
  <c r="AM588" i="1" s="1"/>
  <c r="AL549" i="1"/>
  <c r="AM549" i="1" s="1"/>
  <c r="AL562" i="1"/>
  <c r="AM562" i="1" s="1"/>
  <c r="AL561" i="1"/>
  <c r="AM561" i="1" s="1"/>
  <c r="AL272" i="1"/>
  <c r="AM272" i="1" s="1"/>
  <c r="AL277" i="1"/>
  <c r="AM277" i="1" s="1"/>
  <c r="AM288" i="1"/>
  <c r="AL283" i="1"/>
  <c r="AM283" i="1" s="1"/>
  <c r="AL270" i="1"/>
  <c r="AM270" i="1" s="1"/>
  <c r="AI280" i="1"/>
  <c r="AK280" i="1" s="1"/>
  <c r="AI278" i="1"/>
  <c r="AK278" i="1" s="1"/>
  <c r="AI279" i="1"/>
  <c r="AK279" i="1" s="1"/>
  <c r="AI267" i="1"/>
  <c r="AK267" i="1" s="1"/>
  <c r="AI283" i="1"/>
  <c r="AK283" i="1" s="1"/>
  <c r="AJ277" i="1"/>
  <c r="AJ279" i="1"/>
  <c r="AI281" i="1"/>
  <c r="AK281" i="1" s="1"/>
  <c r="AJ268" i="1"/>
  <c r="AJ271" i="1"/>
  <c r="AJ282" i="1"/>
  <c r="AL278" i="1"/>
  <c r="AM278" i="1" s="1"/>
  <c r="AI271" i="1"/>
  <c r="AK271" i="1" s="1"/>
  <c r="AK275" i="1"/>
  <c r="AI273" i="1"/>
  <c r="AK273" i="1" s="1"/>
  <c r="AJ273" i="1"/>
  <c r="AL281" i="1"/>
  <c r="AM281" i="1" s="1"/>
  <c r="AL268" i="1"/>
  <c r="AM268" i="1" s="1"/>
  <c r="AL271" i="1"/>
  <c r="AM271" i="1" s="1"/>
  <c r="AL273" i="1"/>
  <c r="AM273" i="1" s="1"/>
  <c r="AL279" i="1"/>
  <c r="AM279" i="1" s="1"/>
  <c r="AL269" i="1"/>
  <c r="AM269" i="1" s="1"/>
  <c r="AI288" i="1"/>
  <c r="AK288" i="1" s="1"/>
  <c r="AI270" i="1"/>
  <c r="AK270" i="1" s="1"/>
  <c r="AI268" i="1"/>
  <c r="AK268" i="1" s="1"/>
  <c r="AI276" i="1"/>
  <c r="AK276" i="1" s="1"/>
  <c r="AI282" i="1"/>
  <c r="AK282" i="1" s="1"/>
  <c r="AJ284" i="1"/>
  <c r="AJ288" i="1"/>
  <c r="AJ270" i="1"/>
  <c r="AJ286" i="1"/>
  <c r="AJ276" i="1"/>
  <c r="AJ267" i="1"/>
  <c r="AL280" i="1"/>
  <c r="AM280" i="1" s="1"/>
  <c r="AL267" i="1"/>
  <c r="AM267" i="1" s="1"/>
  <c r="AI287" i="1"/>
  <c r="AK287" i="1" s="1"/>
  <c r="AI277" i="1"/>
  <c r="AK277" i="1" s="1"/>
  <c r="AJ269" i="1"/>
  <c r="AM275" i="1"/>
  <c r="AM287" i="1"/>
  <c r="AL286" i="1"/>
  <c r="AM286" i="1" s="1"/>
  <c r="AL285" i="1"/>
  <c r="AM285" i="1" s="1"/>
  <c r="AL282" i="1"/>
  <c r="AM282" i="1" s="1"/>
  <c r="AL276" i="1"/>
  <c r="AM276" i="1" s="1"/>
  <c r="AI272" i="1"/>
  <c r="AK272" i="1" s="1"/>
  <c r="AI286" i="1"/>
  <c r="AK286" i="1" s="1"/>
  <c r="AI285" i="1"/>
  <c r="AK285" i="1" s="1"/>
  <c r="AI284" i="1"/>
  <c r="AK284" i="1" s="1"/>
  <c r="AI274" i="1"/>
  <c r="AK274" i="1" s="1"/>
  <c r="AJ285" i="1"/>
  <c r="AJ287" i="1"/>
  <c r="AJ280" i="1"/>
  <c r="AJ278" i="1"/>
  <c r="AJ272" i="1"/>
  <c r="AJ283" i="1"/>
  <c r="AL284" i="1"/>
  <c r="AM284" i="1" s="1"/>
  <c r="AL274" i="1"/>
  <c r="AM274" i="1" s="1"/>
  <c r="AI269" i="1"/>
  <c r="AK269" i="1" s="1"/>
  <c r="AJ274" i="1"/>
  <c r="AJ281" i="1"/>
  <c r="AL482" i="1"/>
  <c r="AM482" i="1" s="1"/>
  <c r="AL494" i="1"/>
  <c r="AM494" i="1" s="1"/>
  <c r="AL474" i="1"/>
  <c r="AM474" i="1" s="1"/>
  <c r="AL477" i="1"/>
  <c r="AM477" i="1" s="1"/>
  <c r="AL478" i="1"/>
  <c r="AM478" i="1" s="1"/>
  <c r="AL481" i="1"/>
  <c r="AM481" i="1" s="1"/>
  <c r="AL480" i="1"/>
  <c r="AM480" i="1" s="1"/>
  <c r="AL492" i="1"/>
  <c r="AM492" i="1" s="1"/>
  <c r="AI502" i="1"/>
  <c r="AK502" i="1" s="1"/>
  <c r="AI492" i="1"/>
  <c r="AK492" i="1" s="1"/>
  <c r="AI476" i="1"/>
  <c r="AK476" i="1" s="1"/>
  <c r="AI498" i="1"/>
  <c r="AK498" i="1" s="1"/>
  <c r="AI497" i="1"/>
  <c r="AK497" i="1" s="1"/>
  <c r="AI496" i="1"/>
  <c r="AK496" i="1" s="1"/>
  <c r="AJ502" i="1"/>
  <c r="AI495" i="1"/>
  <c r="AK495" i="1" s="1"/>
  <c r="AJ474" i="1"/>
  <c r="AJ489" i="1"/>
  <c r="AJ500" i="1"/>
  <c r="AJ479" i="1"/>
  <c r="AJ484" i="1"/>
  <c r="AJ483" i="1"/>
  <c r="AM502" i="1"/>
  <c r="AL498" i="1"/>
  <c r="AM498" i="1" s="1"/>
  <c r="AL476" i="1"/>
  <c r="AM476" i="1" s="1"/>
  <c r="AL485" i="1"/>
  <c r="AM485" i="1" s="1"/>
  <c r="AL496" i="1"/>
  <c r="AM496" i="1" s="1"/>
  <c r="AM499" i="1"/>
  <c r="AL491" i="1"/>
  <c r="AM491" i="1" s="1"/>
  <c r="AI493" i="1"/>
  <c r="AK493" i="1" s="1"/>
  <c r="AI500" i="1"/>
  <c r="AK500" i="1" s="1"/>
  <c r="AI491" i="1"/>
  <c r="AK491" i="1" s="1"/>
  <c r="AI499" i="1"/>
  <c r="AK499" i="1" s="1"/>
  <c r="AI482" i="1"/>
  <c r="AK482" i="1" s="1"/>
  <c r="AI474" i="1"/>
  <c r="AK474" i="1" s="1"/>
  <c r="AI486" i="1"/>
  <c r="AK486" i="1" s="1"/>
  <c r="AJ494" i="1"/>
  <c r="AJ501" i="1"/>
  <c r="AJ491" i="1"/>
  <c r="AJ485" i="1"/>
  <c r="AJ486" i="1"/>
  <c r="AI494" i="1"/>
  <c r="AK494" i="1" s="1"/>
  <c r="AJ487" i="1"/>
  <c r="AI478" i="1"/>
  <c r="AK478" i="1" s="1"/>
  <c r="AL486" i="1"/>
  <c r="AM486" i="1" s="1"/>
  <c r="AL497" i="1"/>
  <c r="AM497" i="1" s="1"/>
  <c r="AL483" i="1"/>
  <c r="AM483" i="1" s="1"/>
  <c r="AL490" i="1"/>
  <c r="AM490" i="1" s="1"/>
  <c r="AL489" i="1"/>
  <c r="AM489" i="1" s="1"/>
  <c r="AL495" i="1"/>
  <c r="AM495" i="1" s="1"/>
  <c r="AL484" i="1"/>
  <c r="AM484" i="1" s="1"/>
  <c r="AI501" i="1"/>
  <c r="AK501" i="1" s="1"/>
  <c r="AI477" i="1"/>
  <c r="AK477" i="1" s="1"/>
  <c r="AI490" i="1"/>
  <c r="AK490" i="1" s="1"/>
  <c r="AI489" i="1"/>
  <c r="AK489" i="1" s="1"/>
  <c r="AI488" i="1"/>
  <c r="AK488" i="1" s="1"/>
  <c r="AI487" i="1"/>
  <c r="AK487" i="1" s="1"/>
  <c r="AJ480" i="1"/>
  <c r="AJ498" i="1"/>
  <c r="AJ490" i="1"/>
  <c r="AJ488" i="1"/>
  <c r="AJ482" i="1"/>
  <c r="AJ476" i="1"/>
  <c r="AJ492" i="1"/>
  <c r="AJ475" i="1"/>
  <c r="AJ477" i="1"/>
  <c r="AL493" i="1"/>
  <c r="AM493" i="1" s="1"/>
  <c r="AL475" i="1"/>
  <c r="AM475" i="1" s="1"/>
  <c r="AL488" i="1"/>
  <c r="AM488" i="1" s="1"/>
  <c r="AL487" i="1"/>
  <c r="AM487" i="1" s="1"/>
  <c r="AM500" i="1"/>
  <c r="AM501" i="1"/>
  <c r="AL479" i="1"/>
  <c r="AM479" i="1" s="1"/>
  <c r="AI485" i="1"/>
  <c r="AK485" i="1" s="1"/>
  <c r="AI484" i="1"/>
  <c r="AK484" i="1" s="1"/>
  <c r="AI483" i="1"/>
  <c r="AK483" i="1" s="1"/>
  <c r="AI475" i="1"/>
  <c r="AK475" i="1" s="1"/>
  <c r="AI481" i="1"/>
  <c r="AK481" i="1" s="1"/>
  <c r="AI480" i="1"/>
  <c r="AK480" i="1" s="1"/>
  <c r="AJ499" i="1"/>
  <c r="AJ481" i="1"/>
  <c r="AJ497" i="1"/>
  <c r="AJ495" i="1"/>
  <c r="AJ493" i="1"/>
  <c r="AI479" i="1"/>
  <c r="AK479" i="1" s="1"/>
  <c r="AJ478" i="1"/>
  <c r="AJ496" i="1"/>
  <c r="AM350" i="1"/>
  <c r="AL340" i="1"/>
  <c r="AM340" i="1" s="1"/>
  <c r="AM348" i="1"/>
  <c r="AL337" i="1"/>
  <c r="AM337" i="1" s="1"/>
  <c r="AL338" i="1"/>
  <c r="AM338" i="1" s="1"/>
  <c r="AL329" i="1"/>
  <c r="AM329" i="1" s="1"/>
  <c r="AL321" i="1"/>
  <c r="AM321" i="1" s="1"/>
  <c r="AL345" i="1"/>
  <c r="AM345" i="1" s="1"/>
  <c r="AM347" i="1"/>
  <c r="AI341" i="1"/>
  <c r="AK341" i="1" s="1"/>
  <c r="AI340" i="1"/>
  <c r="AK340" i="1" s="1"/>
  <c r="AI325" i="1"/>
  <c r="AK325" i="1" s="1"/>
  <c r="AI331" i="1"/>
  <c r="AK331" i="1" s="1"/>
  <c r="AI337" i="1"/>
  <c r="AK337" i="1" s="1"/>
  <c r="AI344" i="1"/>
  <c r="AK344" i="1" s="1"/>
  <c r="AJ333" i="1"/>
  <c r="AJ328" i="1"/>
  <c r="AJ339" i="1"/>
  <c r="AI327" i="1"/>
  <c r="AK327" i="1" s="1"/>
  <c r="AJ343" i="1"/>
  <c r="AJ340" i="1"/>
  <c r="AJ345" i="1"/>
  <c r="AJ332" i="1"/>
  <c r="AJ336" i="1"/>
  <c r="AI319" i="1"/>
  <c r="AK319" i="1" s="1"/>
  <c r="AL336" i="1"/>
  <c r="AM336" i="1" s="1"/>
  <c r="AL319" i="1"/>
  <c r="AM319" i="1" s="1"/>
  <c r="AL343" i="1"/>
  <c r="AM343" i="1" s="1"/>
  <c r="AL324" i="1"/>
  <c r="AM324" i="1" s="1"/>
  <c r="AL325" i="1"/>
  <c r="AM325" i="1" s="1"/>
  <c r="AL333" i="1"/>
  <c r="AM333" i="1" s="1"/>
  <c r="AL322" i="1"/>
  <c r="AM322" i="1" s="1"/>
  <c r="AL323" i="1"/>
  <c r="AM323" i="1" s="1"/>
  <c r="AI350" i="1"/>
  <c r="AK350" i="1" s="1"/>
  <c r="AI333" i="1"/>
  <c r="AK333" i="1" s="1"/>
  <c r="AI332" i="1"/>
  <c r="AK332" i="1" s="1"/>
  <c r="AI338" i="1"/>
  <c r="AK338" i="1" s="1"/>
  <c r="AI323" i="1"/>
  <c r="AK323" i="1" s="1"/>
  <c r="AI322" i="1"/>
  <c r="AK322" i="1" s="1"/>
  <c r="AJ327" i="1"/>
  <c r="AJ329" i="1"/>
  <c r="AJ326" i="1"/>
  <c r="AI335" i="1"/>
  <c r="AK335" i="1" s="1"/>
  <c r="AJ324" i="1"/>
  <c r="AJ337" i="1"/>
  <c r="AJ331" i="1"/>
  <c r="AJ323" i="1"/>
  <c r="AJ346" i="1"/>
  <c r="AJ319" i="1"/>
  <c r="AL339" i="1"/>
  <c r="AM339" i="1" s="1"/>
  <c r="AL342" i="1"/>
  <c r="AM342" i="1" s="1"/>
  <c r="AL328" i="1"/>
  <c r="AM328" i="1" s="1"/>
  <c r="AL346" i="1"/>
  <c r="AM346" i="1" s="1"/>
  <c r="AL335" i="1"/>
  <c r="AM335" i="1" s="1"/>
  <c r="AL330" i="1"/>
  <c r="AM330" i="1" s="1"/>
  <c r="AL327" i="1"/>
  <c r="AM327" i="1" s="1"/>
  <c r="AI349" i="1"/>
  <c r="AK349" i="1" s="1"/>
  <c r="AI334" i="1"/>
  <c r="AK334" i="1" s="1"/>
  <c r="AI326" i="1"/>
  <c r="AK326" i="1" s="1"/>
  <c r="AI347" i="1"/>
  <c r="AK347" i="1" s="1"/>
  <c r="AI330" i="1"/>
  <c r="AK330" i="1" s="1"/>
  <c r="AI345" i="1"/>
  <c r="AK345" i="1" s="1"/>
  <c r="AI328" i="1"/>
  <c r="AK328" i="1" s="1"/>
  <c r="AJ347" i="1"/>
  <c r="AJ344" i="1"/>
  <c r="AJ321" i="1"/>
  <c r="AI343" i="1"/>
  <c r="AK343" i="1" s="1"/>
  <c r="AJ325" i="1"/>
  <c r="AI321" i="1"/>
  <c r="AK321" i="1" s="1"/>
  <c r="AJ341" i="1"/>
  <c r="AJ330" i="1"/>
  <c r="AJ320" i="1"/>
  <c r="AL341" i="1"/>
  <c r="AM341" i="1" s="1"/>
  <c r="AM349" i="1"/>
  <c r="AL332" i="1"/>
  <c r="AM332" i="1" s="1"/>
  <c r="AL331" i="1"/>
  <c r="AM331" i="1" s="1"/>
  <c r="AL326" i="1"/>
  <c r="AM326" i="1" s="1"/>
  <c r="AL320" i="1"/>
  <c r="AM320" i="1" s="1"/>
  <c r="AL334" i="1"/>
  <c r="AM334" i="1" s="1"/>
  <c r="AL344" i="1"/>
  <c r="AM344" i="1" s="1"/>
  <c r="AI342" i="1"/>
  <c r="AK342" i="1" s="1"/>
  <c r="AI348" i="1"/>
  <c r="AK348" i="1" s="1"/>
  <c r="AI339" i="1"/>
  <c r="AK339" i="1" s="1"/>
  <c r="AI346" i="1"/>
  <c r="AK346" i="1" s="1"/>
  <c r="AI324" i="1"/>
  <c r="AK324" i="1" s="1"/>
  <c r="AI329" i="1"/>
  <c r="AK329" i="1" s="1"/>
  <c r="AI336" i="1"/>
  <c r="AK336" i="1" s="1"/>
  <c r="AJ342" i="1"/>
  <c r="AJ338" i="1"/>
  <c r="AJ334" i="1"/>
  <c r="AJ335" i="1"/>
  <c r="AJ348" i="1"/>
  <c r="AJ349" i="1"/>
  <c r="AJ322" i="1"/>
  <c r="AJ350" i="1"/>
  <c r="AI320" i="1"/>
  <c r="AK320" i="1" s="1"/>
  <c r="AL439" i="1"/>
  <c r="AM439" i="1" s="1"/>
  <c r="AL419" i="1"/>
  <c r="AM419" i="1" s="1"/>
  <c r="AL429" i="1"/>
  <c r="AM429" i="1" s="1"/>
  <c r="AL420" i="1"/>
  <c r="AM420" i="1" s="1"/>
  <c r="AL415" i="1"/>
  <c r="AM415" i="1" s="1"/>
  <c r="AL435" i="1"/>
  <c r="AM435" i="1" s="1"/>
  <c r="AL425" i="1"/>
  <c r="AM425" i="1" s="1"/>
  <c r="AL427" i="1"/>
  <c r="AM427" i="1" s="1"/>
  <c r="AI438" i="1"/>
  <c r="AK438" i="1" s="1"/>
  <c r="AI416" i="1"/>
  <c r="AK416" i="1" s="1"/>
  <c r="AI414" i="1"/>
  <c r="AK414" i="1" s="1"/>
  <c r="AI436" i="1"/>
  <c r="AK436" i="1" s="1"/>
  <c r="AI435" i="1"/>
  <c r="AK435" i="1" s="1"/>
  <c r="AI420" i="1"/>
  <c r="AK420" i="1" s="1"/>
  <c r="AI441" i="1"/>
  <c r="AK441" i="1" s="1"/>
  <c r="AI431" i="1"/>
  <c r="AK431" i="1" s="1"/>
  <c r="AJ434" i="1"/>
  <c r="AJ424" i="1"/>
  <c r="AJ442" i="1"/>
  <c r="AJ422" i="1"/>
  <c r="AJ427" i="1"/>
  <c r="AJ430" i="1"/>
  <c r="AI440" i="1"/>
  <c r="AK440" i="1" s="1"/>
  <c r="AJ416" i="1"/>
  <c r="AL431" i="1"/>
  <c r="AM431" i="1" s="1"/>
  <c r="AL440" i="1"/>
  <c r="AM440" i="1" s="1"/>
  <c r="AL437" i="1"/>
  <c r="AM437" i="1" s="1"/>
  <c r="AL414" i="1"/>
  <c r="AM414" i="1" s="1"/>
  <c r="AI417" i="1"/>
  <c r="AK417" i="1" s="1"/>
  <c r="AI422" i="1"/>
  <c r="AK422" i="1" s="1"/>
  <c r="AI434" i="1"/>
  <c r="AK434" i="1" s="1"/>
  <c r="AI419" i="1"/>
  <c r="AK419" i="1" s="1"/>
  <c r="AJ415" i="1"/>
  <c r="AJ444" i="1"/>
  <c r="AJ439" i="1"/>
  <c r="AI418" i="1"/>
  <c r="AK418" i="1" s="1"/>
  <c r="AL416" i="1"/>
  <c r="AM416" i="1" s="1"/>
  <c r="AL423" i="1"/>
  <c r="AM423" i="1" s="1"/>
  <c r="AL422" i="1"/>
  <c r="AM422" i="1" s="1"/>
  <c r="AL417" i="1"/>
  <c r="AM417" i="1" s="1"/>
  <c r="AL428" i="1"/>
  <c r="AM428" i="1" s="1"/>
  <c r="AL424" i="1"/>
  <c r="AM424" i="1" s="1"/>
  <c r="AM421" i="1"/>
  <c r="AM433" i="1"/>
  <c r="AL430" i="1"/>
  <c r="AM430" i="1" s="1"/>
  <c r="AI415" i="1"/>
  <c r="AK415" i="1" s="1"/>
  <c r="AI430" i="1"/>
  <c r="AK430" i="1" s="1"/>
  <c r="AI445" i="1"/>
  <c r="AK445" i="1" s="1"/>
  <c r="AI428" i="1"/>
  <c r="AK428" i="1" s="1"/>
  <c r="AI443" i="1"/>
  <c r="AK443" i="1" s="1"/>
  <c r="AI442" i="1"/>
  <c r="AK442" i="1" s="1"/>
  <c r="AI423" i="1"/>
  <c r="AK423" i="1" s="1"/>
  <c r="AI424" i="1"/>
  <c r="AK424" i="1" s="1"/>
  <c r="AJ414" i="1"/>
  <c r="AJ438" i="1"/>
  <c r="AJ426" i="1"/>
  <c r="AJ431" i="1"/>
  <c r="AJ428" i="1"/>
  <c r="AJ419" i="1"/>
  <c r="AJ440" i="1"/>
  <c r="AJ441" i="1"/>
  <c r="AJ418" i="1"/>
  <c r="AM447" i="1"/>
  <c r="AL438" i="1"/>
  <c r="AM438" i="1" s="1"/>
  <c r="AM443" i="1"/>
  <c r="AL418" i="1"/>
  <c r="AM418" i="1" s="1"/>
  <c r="AM442" i="1"/>
  <c r="AI429" i="1"/>
  <c r="AK429" i="1" s="1"/>
  <c r="AK421" i="1"/>
  <c r="AI426" i="1"/>
  <c r="AK426" i="1" s="1"/>
  <c r="AJ443" i="1"/>
  <c r="AI439" i="1"/>
  <c r="AK439" i="1" s="1"/>
  <c r="AJ445" i="1"/>
  <c r="AJ435" i="1"/>
  <c r="AJ446" i="1"/>
  <c r="AL436" i="1"/>
  <c r="AM436" i="1" s="1"/>
  <c r="AL426" i="1"/>
  <c r="AM426" i="1" s="1"/>
  <c r="AL432" i="1"/>
  <c r="AM432" i="1" s="1"/>
  <c r="AM441" i="1"/>
  <c r="AM446" i="1"/>
  <c r="AM445" i="1"/>
  <c r="AM444" i="1"/>
  <c r="AL434" i="1"/>
  <c r="AM434" i="1" s="1"/>
  <c r="AI447" i="1"/>
  <c r="AK447" i="1" s="1"/>
  <c r="AI446" i="1"/>
  <c r="AK446" i="1" s="1"/>
  <c r="AI437" i="1"/>
  <c r="AK437" i="1" s="1"/>
  <c r="AI444" i="1"/>
  <c r="AK444" i="1" s="1"/>
  <c r="AI427" i="1"/>
  <c r="AK427" i="1" s="1"/>
  <c r="AK433" i="1"/>
  <c r="AI425" i="1"/>
  <c r="AK425" i="1" s="1"/>
  <c r="AI432" i="1"/>
  <c r="AK432" i="1" s="1"/>
  <c r="AJ417" i="1"/>
  <c r="AJ420" i="1"/>
  <c r="AJ432" i="1"/>
  <c r="AJ436" i="1"/>
  <c r="AJ429" i="1"/>
  <c r="AJ437" i="1"/>
  <c r="AJ425" i="1"/>
  <c r="AJ423" i="1"/>
  <c r="AJ447" i="1"/>
</calcChain>
</file>

<file path=xl/sharedStrings.xml><?xml version="1.0" encoding="utf-8"?>
<sst xmlns="http://schemas.openxmlformats.org/spreadsheetml/2006/main" count="6231" uniqueCount="505">
  <si>
    <t>Year 5 Boys</t>
  </si>
  <si>
    <t>50m Freestyle</t>
  </si>
  <si>
    <t>Year 5 Girls</t>
  </si>
  <si>
    <t>Year 6 Boys</t>
  </si>
  <si>
    <t>Year 6 Girls</t>
  </si>
  <si>
    <t>4x25m Individual Medley</t>
  </si>
  <si>
    <t>50m Breaststroke</t>
  </si>
  <si>
    <t>50m Backstroke</t>
  </si>
  <si>
    <t>Haberdashers Boys</t>
  </si>
  <si>
    <t>How Wood</t>
  </si>
  <si>
    <t>St Anthony's</t>
  </si>
  <si>
    <t>York House</t>
  </si>
  <si>
    <t>Edge Grove</t>
  </si>
  <si>
    <t>Buxted C/E prim</t>
  </si>
  <si>
    <t>Parkgate</t>
  </si>
  <si>
    <t>Heath Mount</t>
  </si>
  <si>
    <t>Harvey Road</t>
  </si>
  <si>
    <t>Berkhamsted</t>
  </si>
  <si>
    <t>Lockers Park</t>
  </si>
  <si>
    <t>Chesham Prep</t>
  </si>
  <si>
    <t>Aldenham</t>
  </si>
  <si>
    <t>St Cuthbert Mayne</t>
  </si>
  <si>
    <t>Great Missenden</t>
  </si>
  <si>
    <t>Boxmoor</t>
  </si>
  <si>
    <t>Lanre Pratt</t>
  </si>
  <si>
    <t>Lucas Hartley</t>
  </si>
  <si>
    <t>Theo Lim</t>
  </si>
  <si>
    <t>João  Costa</t>
  </si>
  <si>
    <t>Alexandeh Ghosh</t>
  </si>
  <si>
    <t>Jack Kelly</t>
  </si>
  <si>
    <t>William Buckley</t>
  </si>
  <si>
    <t>Nuccio Stanton-Rotondi</t>
  </si>
  <si>
    <t>Myles  Presence</t>
  </si>
  <si>
    <t>Charlie Sylvester</t>
  </si>
  <si>
    <t>Henry Baxendale</t>
  </si>
  <si>
    <t>George Gray</t>
  </si>
  <si>
    <t>George Ball</t>
  </si>
  <si>
    <t>Nicholas Pemberton</t>
  </si>
  <si>
    <t>Shinnosuke Hashiba-Charlton</t>
  </si>
  <si>
    <t>Freddie Thon</t>
  </si>
  <si>
    <t>Cole Moore</t>
  </si>
  <si>
    <t>Joseph Kelly</t>
  </si>
  <si>
    <t>Raphael John</t>
  </si>
  <si>
    <t>Brodie Stirling</t>
  </si>
  <si>
    <t>Rocco Smith</t>
  </si>
  <si>
    <t>Haberdashers Girls</t>
  </si>
  <si>
    <t>Cassiobury</t>
  </si>
  <si>
    <t>Heathmount</t>
  </si>
  <si>
    <t>Divine Saviour</t>
  </si>
  <si>
    <t>Maltman's Green</t>
  </si>
  <si>
    <t>High March</t>
  </si>
  <si>
    <t>Copthorne Prep</t>
  </si>
  <si>
    <t>Abbot's Hill</t>
  </si>
  <si>
    <t>Manor Lodge</t>
  </si>
  <si>
    <t>Killigrew</t>
  </si>
  <si>
    <t>Russell School</t>
  </si>
  <si>
    <t>Stormont</t>
  </si>
  <si>
    <t xml:space="preserve">Round Diamond </t>
  </si>
  <si>
    <t>The Gateway</t>
  </si>
  <si>
    <t>Heatherton House</t>
  </si>
  <si>
    <t>De Havilland</t>
  </si>
  <si>
    <t>St Alban's High Sch</t>
  </si>
  <si>
    <t>Bedford Girls</t>
  </si>
  <si>
    <t>Tsala Bernholt</t>
  </si>
  <si>
    <t>Alexandra Braniff</t>
  </si>
  <si>
    <t>Sasha Coltman</t>
  </si>
  <si>
    <t>Zoë Condon</t>
  </si>
  <si>
    <t>Vicoria Daley</t>
  </si>
  <si>
    <t>Amelia Dewar</t>
  </si>
  <si>
    <t>Maisie Dickinson</t>
  </si>
  <si>
    <t>Jemimah Donn</t>
  </si>
  <si>
    <t>Ellie Dooris</t>
  </si>
  <si>
    <t>Áine Dunwoodie</t>
  </si>
  <si>
    <t>Arabella Durkin</t>
  </si>
  <si>
    <t>Maya Ghosh</t>
  </si>
  <si>
    <t>Molly Hagan</t>
  </si>
  <si>
    <t>Amber Harber</t>
  </si>
  <si>
    <t>Mia Hickman</t>
  </si>
  <si>
    <t>Emma Hockney</t>
  </si>
  <si>
    <t>Zara Holligan</t>
  </si>
  <si>
    <t>Amelia Jones</t>
  </si>
  <si>
    <t>Tilly Larner</t>
  </si>
  <si>
    <t>Evie Light</t>
  </si>
  <si>
    <t>Ellie Mitchinson</t>
  </si>
  <si>
    <t>Lucy Quill</t>
  </si>
  <si>
    <t>Annie Reynolds</t>
  </si>
  <si>
    <t>Olivia Riley</t>
  </si>
  <si>
    <t>Selena Rogers</t>
  </si>
  <si>
    <t>Kreswin Smith</t>
  </si>
  <si>
    <t>Christina Soulsby</t>
  </si>
  <si>
    <t>Raissa Vickery</t>
  </si>
  <si>
    <t>Arabella Ward</t>
  </si>
  <si>
    <t>Emilia Dunwoodie</t>
  </si>
  <si>
    <t>High Beeches</t>
  </si>
  <si>
    <t>Zoë Holligan</t>
  </si>
  <si>
    <t>Gemma Nottage</t>
  </si>
  <si>
    <t>Coates Way</t>
  </si>
  <si>
    <t>Lucy Young</t>
  </si>
  <si>
    <t>Bedford</t>
  </si>
  <si>
    <t>Alice Weston</t>
  </si>
  <si>
    <t>Bishops Wood</t>
  </si>
  <si>
    <t>Emer Brownleader</t>
  </si>
  <si>
    <t>Kirtsy Fuge</t>
  </si>
  <si>
    <t>Isabella Yeabsley</t>
  </si>
  <si>
    <t>Ella  Nijkamp</t>
  </si>
  <si>
    <t>Hannah Brooke</t>
  </si>
  <si>
    <t>Manland</t>
  </si>
  <si>
    <t>Maja Alexander</t>
  </si>
  <si>
    <t>Holly Robinson</t>
  </si>
  <si>
    <t>Kings Langley</t>
  </si>
  <si>
    <t>Katy Lane</t>
  </si>
  <si>
    <t>Lydia Wisely</t>
  </si>
  <si>
    <t>Sophie  Chen</t>
  </si>
  <si>
    <t>Applecroft</t>
  </si>
  <si>
    <t>Isabelle Nicholls</t>
  </si>
  <si>
    <t>Chalfont St Peter</t>
  </si>
  <si>
    <t>Madeleine Rae</t>
  </si>
  <si>
    <t>Pipers Corner</t>
  </si>
  <si>
    <t>Hannah Ashby</t>
  </si>
  <si>
    <t>Jessica Warne</t>
  </si>
  <si>
    <t>Leavesden Green</t>
  </si>
  <si>
    <t>Scarlett Lewis</t>
  </si>
  <si>
    <t>Izzy Bach</t>
  </si>
  <si>
    <t>Brigitte Chapman</t>
  </si>
  <si>
    <t>Eleni Zorn</t>
  </si>
  <si>
    <t>Scarlett Russell</t>
  </si>
  <si>
    <t>Holly Grant</t>
  </si>
  <si>
    <t>Charlotte Nicholson</t>
  </si>
  <si>
    <t>Wheatfield Jnr</t>
  </si>
  <si>
    <t>Megan Worley</t>
  </si>
  <si>
    <t>Cecilia Kilpatrick</t>
  </si>
  <si>
    <t>Lauren Whitlock</t>
  </si>
  <si>
    <t>Tia Cooke</t>
  </si>
  <si>
    <t>St Helens</t>
  </si>
  <si>
    <t>Millie Day</t>
  </si>
  <si>
    <t>Tess Foreman</t>
  </si>
  <si>
    <t>Niamh O'Meara</t>
  </si>
  <si>
    <t>St Hilda's</t>
  </si>
  <si>
    <t>Annabel Davis</t>
  </si>
  <si>
    <t>Lili Doubler</t>
  </si>
  <si>
    <t>Imogen Smith</t>
  </si>
  <si>
    <t>Charlotte  Roberts</t>
  </si>
  <si>
    <t>Robyn Hartley</t>
  </si>
  <si>
    <t>Isabella Skinner</t>
  </si>
  <si>
    <t>1.40.00</t>
  </si>
  <si>
    <t>50m Butterfly</t>
  </si>
  <si>
    <t>Oliver Tulloch</t>
  </si>
  <si>
    <t>Thorpe House</t>
  </si>
  <si>
    <t>Alex Cooper</t>
  </si>
  <si>
    <t>Polehampton</t>
  </si>
  <si>
    <t>James Kaye</t>
  </si>
  <si>
    <t>Eamon Bradley</t>
  </si>
  <si>
    <t>Joshua Heesom</t>
  </si>
  <si>
    <t>Pope Paul</t>
  </si>
  <si>
    <t>Max Arnold</t>
  </si>
  <si>
    <t>Milwards School</t>
  </si>
  <si>
    <t>James Atwell</t>
  </si>
  <si>
    <t>The Grove Jnr</t>
  </si>
  <si>
    <t>Luke Pollen-Brooks</t>
  </si>
  <si>
    <t>Matthew Jones</t>
  </si>
  <si>
    <t>The Beacon</t>
  </si>
  <si>
    <t>George  Mowbray</t>
  </si>
  <si>
    <t>Elangeni</t>
  </si>
  <si>
    <t>Duncan Meazzo</t>
  </si>
  <si>
    <t>Gayhurst School</t>
  </si>
  <si>
    <t>Fergus Reid</t>
  </si>
  <si>
    <t>Beechwood Park</t>
  </si>
  <si>
    <t>Tommy Maidment</t>
  </si>
  <si>
    <t>Westbrook Hay</t>
  </si>
  <si>
    <t>Tristan Woolven</t>
  </si>
  <si>
    <t>Harry Gibb</t>
  </si>
  <si>
    <t>Seve Carrillo de Albornoz</t>
  </si>
  <si>
    <t>Nico Benito</t>
  </si>
  <si>
    <t>James Coleman</t>
  </si>
  <si>
    <t>Mandeville</t>
  </si>
  <si>
    <t>Freddie Lucas</t>
  </si>
  <si>
    <t>Christopher Carradine</t>
  </si>
  <si>
    <t>Daniel Rates</t>
  </si>
  <si>
    <t>Marko Borgis</t>
  </si>
  <si>
    <t>Mac Lothian</t>
  </si>
  <si>
    <t>Harry Rowlands</t>
  </si>
  <si>
    <t>Max Coltman</t>
  </si>
  <si>
    <t>Rohan Liddar</t>
  </si>
  <si>
    <t>Tarran Barfoot</t>
  </si>
  <si>
    <t>Jasper Tumani</t>
  </si>
  <si>
    <t>Foulds Primary</t>
  </si>
  <si>
    <t>James Hems</t>
  </si>
  <si>
    <t>Christ Church</t>
  </si>
  <si>
    <t>Noah McCall</t>
  </si>
  <si>
    <t>William Rayfield</t>
  </si>
  <si>
    <t>Joshua Skelton</t>
  </si>
  <si>
    <t>Nathaniel Mapley</t>
  </si>
  <si>
    <t>St Peters, St Al.</t>
  </si>
  <si>
    <t>Finley Guest</t>
  </si>
  <si>
    <t>Oliver Denton-Sparke</t>
  </si>
  <si>
    <t>Grove Road</t>
  </si>
  <si>
    <t>Alexander Kalverboer</t>
  </si>
  <si>
    <t>Oliver Goodkind</t>
  </si>
  <si>
    <t>Adam Tricot</t>
  </si>
  <si>
    <t>1.47.00</t>
  </si>
  <si>
    <t>1.44.77</t>
  </si>
  <si>
    <t>George Collier</t>
  </si>
  <si>
    <t>1.38.09</t>
  </si>
  <si>
    <t>1.36.00</t>
  </si>
  <si>
    <t>1.29.48</t>
  </si>
  <si>
    <t>1.36.39</t>
  </si>
  <si>
    <t>1.49.12</t>
  </si>
  <si>
    <t>1.41.92</t>
  </si>
  <si>
    <t>1.42.41</t>
  </si>
  <si>
    <t>1.45.58</t>
  </si>
  <si>
    <t>1.29.89</t>
  </si>
  <si>
    <t>1.32.88</t>
  </si>
  <si>
    <t>1.35.40</t>
  </si>
  <si>
    <t>Libby Button</t>
  </si>
  <si>
    <t>1.35.63</t>
  </si>
  <si>
    <t>1.36.11</t>
  </si>
  <si>
    <t>1.36.67</t>
  </si>
  <si>
    <t>1.37.20</t>
  </si>
  <si>
    <t>1.37.38</t>
  </si>
  <si>
    <t>1.37.55</t>
  </si>
  <si>
    <t>1.37.69</t>
  </si>
  <si>
    <t>1.39.14</t>
  </si>
  <si>
    <t>1.40.43</t>
  </si>
  <si>
    <t>1.40.54</t>
  </si>
  <si>
    <t>Yasmin Meadows</t>
  </si>
  <si>
    <t>St John Fisher</t>
  </si>
  <si>
    <t>1.41.04</t>
  </si>
  <si>
    <t>1.41.71</t>
  </si>
  <si>
    <t>1.41.86</t>
  </si>
  <si>
    <t>1.43.71</t>
  </si>
  <si>
    <t>1.44.06</t>
  </si>
  <si>
    <t>1.44.94</t>
  </si>
  <si>
    <t>1.45.01</t>
  </si>
  <si>
    <t>Jemima  Cadge</t>
  </si>
  <si>
    <t>1.45.18</t>
  </si>
  <si>
    <t>1.48.53</t>
  </si>
  <si>
    <t>1.25.79</t>
  </si>
  <si>
    <t>1.26.34</t>
  </si>
  <si>
    <t>1.27.34</t>
  </si>
  <si>
    <t>1.29.78</t>
  </si>
  <si>
    <t xml:space="preserve">Mac Lothian </t>
  </si>
  <si>
    <t>1.31.00</t>
  </si>
  <si>
    <t>1.31.78</t>
  </si>
  <si>
    <t>1.32.15</t>
  </si>
  <si>
    <t>1.32.84</t>
  </si>
  <si>
    <t>1.34.32</t>
  </si>
  <si>
    <t>1.35.61</t>
  </si>
  <si>
    <t>1.36.79</t>
  </si>
  <si>
    <t>1.37.08</t>
  </si>
  <si>
    <t>1.37.28</t>
  </si>
  <si>
    <t>1.37.44</t>
  </si>
  <si>
    <t>1.37.51</t>
  </si>
  <si>
    <t>1.37.66</t>
  </si>
  <si>
    <t>1.38.11</t>
  </si>
  <si>
    <t>1.38.26</t>
  </si>
  <si>
    <t>1.38.50</t>
  </si>
  <si>
    <t>1.39.62</t>
  </si>
  <si>
    <t>Katie Welply</t>
  </si>
  <si>
    <t>1.22.39</t>
  </si>
  <si>
    <t>1.25.30</t>
  </si>
  <si>
    <t>1.25.34</t>
  </si>
  <si>
    <t>1.25.99</t>
  </si>
  <si>
    <t>1.26.60</t>
  </si>
  <si>
    <t>1.26.68</t>
  </si>
  <si>
    <t>1.26.75</t>
  </si>
  <si>
    <t>1.27.72</t>
  </si>
  <si>
    <t>1.29.03</t>
  </si>
  <si>
    <t>1.29.05</t>
  </si>
  <si>
    <t>1.29.40</t>
  </si>
  <si>
    <t>1.31.07</t>
  </si>
  <si>
    <t>1.31.15</t>
  </si>
  <si>
    <t>1.31.59</t>
  </si>
  <si>
    <t>1.32.46</t>
  </si>
  <si>
    <t>1.32.75</t>
  </si>
  <si>
    <t>1.32.77</t>
  </si>
  <si>
    <t>1.33.66</t>
  </si>
  <si>
    <t>Isobel Toon</t>
  </si>
  <si>
    <t>1.34.05</t>
  </si>
  <si>
    <t>1.34.13</t>
  </si>
  <si>
    <t>1.34.18</t>
  </si>
  <si>
    <t>1.34.20</t>
  </si>
  <si>
    <t>1.34.28</t>
  </si>
  <si>
    <t>Tilly Stratford</t>
  </si>
  <si>
    <t>St Paul's C/E</t>
  </si>
  <si>
    <t>1.34.29</t>
  </si>
  <si>
    <t>1.35.12</t>
  </si>
  <si>
    <t>1.35.44</t>
  </si>
  <si>
    <t>1.36.31</t>
  </si>
  <si>
    <t>Haniya Glazebrook</t>
  </si>
  <si>
    <t>1.37.18</t>
  </si>
  <si>
    <t>1.37.42</t>
  </si>
  <si>
    <t>1.37.48</t>
  </si>
  <si>
    <t>Isabel Chaplin</t>
  </si>
  <si>
    <t>1.37.52</t>
  </si>
  <si>
    <t>Katie Rowland</t>
  </si>
  <si>
    <t>1.38.05</t>
  </si>
  <si>
    <t>1.38.27</t>
  </si>
  <si>
    <t>Lily Robb</t>
  </si>
  <si>
    <t>1.38.34</t>
  </si>
  <si>
    <t>Rosie Hadfield</t>
  </si>
  <si>
    <t>St Hilda's Harpenden</t>
  </si>
  <si>
    <t>1.39.94</t>
  </si>
  <si>
    <t>1.40.81</t>
  </si>
  <si>
    <t xml:space="preserve">Harry   Chapman </t>
  </si>
  <si>
    <t>Roebuck Primary</t>
  </si>
  <si>
    <t>Lia Armstrong</t>
  </si>
  <si>
    <t>Leila Odaro-Burnett</t>
  </si>
  <si>
    <t>Bowman's Green</t>
  </si>
  <si>
    <t>Harrison Blackman</t>
  </si>
  <si>
    <t>Alex Clutton</t>
  </si>
  <si>
    <t>Bernards Heath</t>
  </si>
  <si>
    <t>Tom Martin</t>
  </si>
  <si>
    <t>Oliver Mann</t>
  </si>
  <si>
    <t>Harpenden Academy</t>
  </si>
  <si>
    <t>Helen Szostak</t>
  </si>
  <si>
    <t xml:space="preserve">Katie West </t>
  </si>
  <si>
    <t>Chorleywood</t>
  </si>
  <si>
    <t>Emily Pinkney</t>
  </si>
  <si>
    <t xml:space="preserve">Robyn Hartley </t>
  </si>
  <si>
    <t>Phoebe  Rainbow</t>
  </si>
  <si>
    <t>Olivia Freeman</t>
  </si>
  <si>
    <t>Laura Ferguson</t>
  </si>
  <si>
    <t>Anika Bisaria</t>
  </si>
  <si>
    <t>Emly Pinkney</t>
  </si>
  <si>
    <t>Oksana Wojcik-Jardzioch</t>
  </si>
  <si>
    <t>St Alban and St Stephen</t>
  </si>
  <si>
    <t>Tilly Sratford</t>
  </si>
  <si>
    <t>Hanae Itabashi</t>
  </si>
  <si>
    <t>Milo Bagot</t>
  </si>
  <si>
    <t>Jack Gentleman</t>
  </si>
  <si>
    <t>St Christophers</t>
  </si>
  <si>
    <t>Jonathan Key</t>
  </si>
  <si>
    <t>Mason O'Brien</t>
  </si>
  <si>
    <t>Chloe Seage</t>
  </si>
  <si>
    <t>1.37.00</t>
  </si>
  <si>
    <t>1.37.58</t>
  </si>
  <si>
    <t>Event 1</t>
  </si>
  <si>
    <t>Event 2</t>
  </si>
  <si>
    <t>Event 3</t>
  </si>
  <si>
    <t>Event 4</t>
  </si>
  <si>
    <t>Event 5</t>
  </si>
  <si>
    <t>Event 6</t>
  </si>
  <si>
    <t>Event 7</t>
  </si>
  <si>
    <t>Event 9</t>
  </si>
  <si>
    <t>Event 10</t>
  </si>
  <si>
    <t>Event 11</t>
  </si>
  <si>
    <t>Event 12</t>
  </si>
  <si>
    <t>Event 13</t>
  </si>
  <si>
    <t>Event 14</t>
  </si>
  <si>
    <t>Event 15</t>
  </si>
  <si>
    <t>Event 16</t>
  </si>
  <si>
    <t>Event 18</t>
  </si>
  <si>
    <t>Event 19</t>
  </si>
  <si>
    <t>Event 20</t>
  </si>
  <si>
    <t>Event 8</t>
  </si>
  <si>
    <t>Event 17</t>
  </si>
  <si>
    <t>3 heats</t>
  </si>
  <si>
    <t>4 heats</t>
  </si>
  <si>
    <t>5 heats</t>
  </si>
  <si>
    <t>2 heats</t>
  </si>
  <si>
    <t>6 heats</t>
  </si>
  <si>
    <t>Haberdasher's Boys</t>
  </si>
  <si>
    <t>Haberdasher's Girls</t>
  </si>
  <si>
    <t>Royal Masonic School</t>
  </si>
  <si>
    <t xml:space="preserve">Jemima  Cadge </t>
  </si>
  <si>
    <t>Seed</t>
  </si>
  <si>
    <t>Lane</t>
  </si>
  <si>
    <t>Heat</t>
  </si>
  <si>
    <t>Event</t>
  </si>
  <si>
    <t>Name</t>
  </si>
  <si>
    <t>Programme</t>
  </si>
  <si>
    <t>Results</t>
  </si>
  <si>
    <t>Time</t>
  </si>
  <si>
    <t>DQ</t>
  </si>
  <si>
    <t>School</t>
  </si>
  <si>
    <t>Results 2</t>
  </si>
  <si>
    <t>2016 East &amp; South East Div Primary Individual Championships</t>
  </si>
  <si>
    <t>Buxted C/E Primary</t>
  </si>
  <si>
    <t>Alexander Ghosh</t>
  </si>
  <si>
    <t>Oivia Freeman</t>
  </si>
  <si>
    <t>Entry Time</t>
  </si>
  <si>
    <t>Final time</t>
  </si>
  <si>
    <t>Place</t>
  </si>
  <si>
    <t>Final</t>
  </si>
  <si>
    <t>Entry</t>
  </si>
  <si>
    <t>Ralph Barnes</t>
  </si>
  <si>
    <t>Breachwood Green School JMI</t>
  </si>
  <si>
    <t>heats</t>
  </si>
  <si>
    <t>total</t>
  </si>
  <si>
    <t>lane</t>
  </si>
  <si>
    <t xml:space="preserve">Delaying the start </t>
  </si>
  <si>
    <t xml:space="preserve">Starting before the starting signal </t>
  </si>
  <si>
    <t xml:space="preserve">SW Ref </t>
  </si>
  <si>
    <t xml:space="preserve">START </t>
  </si>
  <si>
    <t xml:space="preserve">FREESTYLE </t>
  </si>
  <si>
    <t xml:space="preserve">Totally submerged (except for first 15m at start and turn) during the race </t>
  </si>
  <si>
    <t xml:space="preserve">BACKSTROKE </t>
  </si>
  <si>
    <t xml:space="preserve">Left position on the back (other than to initiate a turn) </t>
  </si>
  <si>
    <t xml:space="preserve">Did not touch the wall during the turn </t>
  </si>
  <si>
    <t xml:space="preserve">Not on back when leaving wall </t>
  </si>
  <si>
    <t xml:space="preserve">Not on the back at finish </t>
  </si>
  <si>
    <t xml:space="preserve">BREASTSTROKE </t>
  </si>
  <si>
    <t xml:space="preserve">Body not on the breast during the swim or when leaving the wall after a turn (except when executing a turn) </t>
  </si>
  <si>
    <t xml:space="preserve">Hands not pushed forward together from the breast on, under or over the water </t>
  </si>
  <si>
    <t xml:space="preserve">Hands not brought back on or under the surface of the water </t>
  </si>
  <si>
    <t xml:space="preserve">Feet not turned out during the propulsive part of the kick </t>
  </si>
  <si>
    <t xml:space="preserve">Head not breaking surface during the last complete or incomplete cycle preceding the touch </t>
  </si>
  <si>
    <t xml:space="preserve">BUTTERFLY </t>
  </si>
  <si>
    <t xml:space="preserve">Arms not brought backward under the water simultaneously throughout the race (subject to SW 8.5) </t>
  </si>
  <si>
    <t xml:space="preserve">Breaststroke kick used (legal in Masters Competitions) </t>
  </si>
  <si>
    <t xml:space="preserve">MEDLEY </t>
  </si>
  <si>
    <t xml:space="preserve">Incorrect individual stroke order i.e. (Fly, Back, Breast, Free) </t>
  </si>
  <si>
    <t xml:space="preserve">Incorrect medley relay stroke order i.e. (Back, Breast, Fly, Free) </t>
  </si>
  <si>
    <t xml:space="preserve">Finish of each stroke not in accordance with rules for the particular stroke </t>
  </si>
  <si>
    <t xml:space="preserve">THE RACE &amp; RELAYS </t>
  </si>
  <si>
    <t xml:space="preserve">A swimmer did not cover the whole distance - DNF </t>
  </si>
  <si>
    <t xml:space="preserve">Swimmer did not remain and/or finish in the lane in which they started. </t>
  </si>
  <si>
    <t xml:space="preserve">Pulled on the lane rope </t>
  </si>
  <si>
    <t xml:space="preserve">Unauthorised use of tape, device or swimsuit aiding speed, buoyancy or endurance, power bands or adhesive substances used </t>
  </si>
  <si>
    <t xml:space="preserve">Swimmer enters water during an event in which they are not scheduled to swim </t>
  </si>
  <si>
    <t xml:space="preserve">Swimmer's feet lost touch with starting platform before preceding team-mate touches </t>
  </si>
  <si>
    <t xml:space="preserve">Team member enters water during race not to swim their length </t>
  </si>
  <si>
    <t xml:space="preserve">Team event swum in incorrect order to that previously nominated </t>
  </si>
  <si>
    <t xml:space="preserve">Obstructing another swimmer or team when leaving the pool following completion of a race or relay leg </t>
  </si>
  <si>
    <t xml:space="preserve">Did not touch wall at the turn or finish </t>
  </si>
  <si>
    <t xml:space="preserve">Head did not break surface at or before 15m mark following start or turn </t>
  </si>
  <si>
    <t xml:space="preserve">Both hands not holding starting grips or standing in or on the gutter or bending the toes over the lip of the gutter or top of the touchpad or feet not in contact with the wall or touchpad face. </t>
  </si>
  <si>
    <t xml:space="preserve">Totally submerged, (except for first 15m following the start or turn) during the race or at the finish </t>
  </si>
  <si>
    <t xml:space="preserve">More than one single or double simultaneous arm pull used to initiate the turn or not performed immediately </t>
  </si>
  <si>
    <t xml:space="preserve">After the start or after each turn single butterfly kick not performed before the first breaststroke leg kick </t>
  </si>
  <si>
    <t xml:space="preserve">Stroke cycle not one arm stroke to one leg kick excluding the last single arm stroke prior to the touch at the turn or finish </t>
  </si>
  <si>
    <t xml:space="preserve">Arm movements not simultaneous or not in the same horizontal plane </t>
  </si>
  <si>
    <t xml:space="preserve">Elbows over water except for last stroke before the turn, during the turn or the final stroke at the finish </t>
  </si>
  <si>
    <t xml:space="preserve">Hands brought back beyond the hip line (except after the first stroke following the start or turn) </t>
  </si>
  <si>
    <t xml:space="preserve">Head not breaking surface before hands turn inward at widest point in second stroke after start or turn or during each stroke cycle </t>
  </si>
  <si>
    <t xml:space="preserve">Leg movements not simultaneous (alternating leg movement) or leg movements not on the same plane </t>
  </si>
  <si>
    <t xml:space="preserve">Executed alternating or downward butterfly kicks (except after the start or after the turn, as in SW 7.1) </t>
  </si>
  <si>
    <t xml:space="preserve">Did not touch at turn or finish with both hands or touch not simultaneous or hands not separated </t>
  </si>
  <si>
    <t xml:space="preserve">Arms not brought forward simultaneously or arms not brought forward over the water </t>
  </si>
  <si>
    <t xml:space="preserve">Movements of the legs not simultaneous or alternating movement of legs or feet </t>
  </si>
  <si>
    <t xml:space="preserve">More than one arm pull under water (following start or turn) </t>
  </si>
  <si>
    <t xml:space="preserve">Head did not break surface at or before 15m mark following start or turn or not on surface during stroke </t>
  </si>
  <si>
    <t xml:space="preserve">No contact with the wall during a turn or turn not made from the wall or took stride or step from bottom of the pool </t>
  </si>
  <si>
    <t xml:space="preserve">Walks during freestyle events or during the freestyle portion of the medley </t>
  </si>
  <si>
    <t xml:space="preserve">Obstruction or interfering with another swimmer - foul </t>
  </si>
  <si>
    <t xml:space="preserve">Fewer than four in a relay team or team not (2 x men, 2 x women) or team members not registered with same club (MSW 4.1) </t>
  </si>
  <si>
    <t xml:space="preserve">Pacemaking, plan or device or instruction given </t>
  </si>
  <si>
    <t>DQ Codes</t>
  </si>
  <si>
    <t xml:space="preserve">DQ 2.3.2 </t>
  </si>
  <si>
    <t>DQ 4.4</t>
  </si>
  <si>
    <t>DQ 5.2</t>
  </si>
  <si>
    <t>DQ 5.3a</t>
  </si>
  <si>
    <t>DQ 5.3b</t>
  </si>
  <si>
    <t>DQ 6.1</t>
  </si>
  <si>
    <t>DQ 6.3</t>
  </si>
  <si>
    <t>DQ 6.4</t>
  </si>
  <si>
    <t>DQ 6.5a</t>
  </si>
  <si>
    <t>DQ 6.5b</t>
  </si>
  <si>
    <t>DQ 6.5c</t>
  </si>
  <si>
    <t>DQ 6.6</t>
  </si>
  <si>
    <t>DQ 7.1</t>
  </si>
  <si>
    <t>DQ 7.2a</t>
  </si>
  <si>
    <t>DQ 7.2b</t>
  </si>
  <si>
    <t>DQ 7.2c</t>
  </si>
  <si>
    <t>DQ 7.3a</t>
  </si>
  <si>
    <t>DQ 7.3b</t>
  </si>
  <si>
    <t>DQ 7.3c</t>
  </si>
  <si>
    <t>DQ 7.3d</t>
  </si>
  <si>
    <t>DQ 7.4a</t>
  </si>
  <si>
    <t>DQ 7.4b</t>
  </si>
  <si>
    <t>DQ 7.5a</t>
  </si>
  <si>
    <t>DQ 7.5b</t>
  </si>
  <si>
    <t>DQ 7.6a</t>
  </si>
  <si>
    <t>DQ 7.6b</t>
  </si>
  <si>
    <t>DQ 8.1</t>
  </si>
  <si>
    <t>DQ 8.2a</t>
  </si>
  <si>
    <t>DQ 8.2b</t>
  </si>
  <si>
    <t>DQ 8.3a</t>
  </si>
  <si>
    <t>DQ 8.3b</t>
  </si>
  <si>
    <t>DQ 8.4</t>
  </si>
  <si>
    <t>DQ 8.5a</t>
  </si>
  <si>
    <t>DQ 8.5b</t>
  </si>
  <si>
    <t>DQ 9.1</t>
  </si>
  <si>
    <t>DQ 9.2</t>
  </si>
  <si>
    <t>DQ 9.3</t>
  </si>
  <si>
    <t>DQ 10.2</t>
  </si>
  <si>
    <t>DQ 10.3</t>
  </si>
  <si>
    <t>DQ 10.4</t>
  </si>
  <si>
    <t>DQ 10.5</t>
  </si>
  <si>
    <t>DQ 10.6</t>
  </si>
  <si>
    <t>DQ 10.7</t>
  </si>
  <si>
    <t>DQ 10.8</t>
  </si>
  <si>
    <t>DQ 10.9</t>
  </si>
  <si>
    <t>DQ 10.1</t>
  </si>
  <si>
    <t>DQ 10.11</t>
  </si>
  <si>
    <t>DQ 10.12</t>
  </si>
  <si>
    <t>DQ 10.13</t>
  </si>
  <si>
    <t>DQ 10.14</t>
  </si>
  <si>
    <t>DQ 10.16</t>
  </si>
  <si>
    <t>DNS</t>
  </si>
  <si>
    <t>1.00.74</t>
  </si>
  <si>
    <t>1.07.13</t>
  </si>
  <si>
    <t>2.02.42</t>
  </si>
  <si>
    <t>1.03.06</t>
  </si>
  <si>
    <t>25th Nov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</si>
</sst>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_)"/>
    <numFmt numFmtId="165" formatCode="dd/mm/yy;@"/>
  </numFmts>
  <fonts count="17" x14ac:knownFonts="1">
    <font>
      <sz val="10"/>
      <name val="Verdana"/>
    </font>
    <font>
      <sz val="8"/>
      <name val="Verdana"/>
      <family val="2"/>
    </font>
    <font>
      <b/>
      <sz val="10"/>
      <name val="Arial"/>
      <family val="2"/>
    </font>
    <font>
      <sz val="10"/>
      <name val="Arial"/>
      <family val="2"/>
    </font>
    <font>
      <sz val="10"/>
      <color indexed="10"/>
      <name val="Verdana"/>
      <family val="2"/>
    </font>
    <font>
      <sz val="11"/>
      <name val="Calibri"/>
      <family val="2"/>
      <scheme val="minor"/>
    </font>
    <font>
      <sz val="10"/>
      <name val="Verdana"/>
      <family val="2"/>
    </font>
    <font>
      <sz val="11"/>
      <color theme="7" tint="-0.249977111117893"/>
      <name val="Calibri"/>
      <family val="2"/>
      <scheme val="minor"/>
    </font>
    <font>
      <b/>
      <sz val="10"/>
      <name val="Verdana"/>
      <family val="2"/>
    </font>
    <font>
      <b/>
      <sz val="11"/>
      <name val="Verdana"/>
      <family val="2"/>
    </font>
    <font>
      <b/>
      <sz val="12"/>
      <name val="Verdana"/>
      <family val="2"/>
    </font>
    <font>
      <sz val="11"/>
      <color rgb="FFFF0000"/>
      <name val="Calibri"/>
      <family val="2"/>
      <scheme val="minor"/>
    </font>
    <font>
      <sz val="10"/>
      <color theme="0"/>
      <name val="Verdana"/>
      <family val="2"/>
    </font>
    <font>
      <sz val="9"/>
      <name val="Verdana"/>
      <family val="2"/>
    </font>
    <font>
      <sz val="11"/>
      <name val="Verdana"/>
      <family val="2"/>
    </font>
    <font>
      <sz val="11"/>
      <color theme="0"/>
      <name val="Verdana"/>
      <family val="2"/>
    </font>
    <font>
      <b/>
      <i/>
      <sz val="11"/>
      <name val="Verdana"/>
      <family val="2"/>
    </font>
  </fonts>
  <fills count="7">
    <fill>
      <patternFill patternType="none"/>
    </fill>
    <fill>
      <patternFill patternType="gray125"/>
    </fill>
    <fill>
      <patternFill patternType="solid">
        <fgColor rgb="FFFFFF00"/>
        <bgColor indexed="64"/>
      </patternFill>
    </fill>
    <fill>
      <patternFill patternType="solid">
        <fgColor theme="0"/>
        <bgColor theme="7" tint="0.79998168889431442"/>
      </patternFill>
    </fill>
    <fill>
      <patternFill patternType="solid">
        <fgColor theme="0"/>
        <bgColor indexed="64"/>
      </patternFill>
    </fill>
    <fill>
      <patternFill patternType="solid">
        <fgColor rgb="FFFFC000"/>
        <bgColor indexed="64"/>
      </patternFill>
    </fill>
    <fill>
      <patternFill patternType="solid">
        <fgColor theme="5"/>
        <bgColor indexed="64"/>
      </patternFill>
    </fill>
  </fills>
  <borders count="16">
    <border>
      <left/>
      <right/>
      <top/>
      <bottom/>
      <diagonal/>
    </border>
    <border>
      <left/>
      <right/>
      <top style="thin">
        <color theme="7"/>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55">
    <xf numFmtId="0" fontId="0" fillId="0" borderId="0" xfId="0"/>
    <xf numFmtId="0" fontId="3" fillId="0" borderId="0" xfId="0" applyFont="1" applyFill="1" applyBorder="1" applyAlignment="1">
      <alignment vertical="center"/>
    </xf>
    <xf numFmtId="164" fontId="2" fillId="0" borderId="0" xfId="0" applyNumberFormat="1" applyFont="1" applyFill="1" applyBorder="1" applyAlignment="1" applyProtection="1">
      <alignment vertical="center"/>
    </xf>
    <xf numFmtId="0" fontId="4" fillId="0" borderId="0" xfId="0" applyFont="1"/>
    <xf numFmtId="0" fontId="0" fillId="0" borderId="0" xfId="0" applyFill="1" applyAlignment="1">
      <alignment horizontal="center"/>
    </xf>
    <xf numFmtId="0" fontId="0" fillId="0" borderId="0" xfId="0" applyFill="1"/>
    <xf numFmtId="2" fontId="0" fillId="0" borderId="0" xfId="0" applyNumberFormat="1" applyFill="1" applyAlignment="1">
      <alignment horizontal="center"/>
    </xf>
    <xf numFmtId="2" fontId="0" fillId="0" borderId="0" xfId="0" applyNumberFormat="1" applyAlignment="1">
      <alignment horizontal="center"/>
    </xf>
    <xf numFmtId="0" fontId="0" fillId="0" borderId="0" xfId="0" applyAlignment="1">
      <alignment horizontal="left"/>
    </xf>
    <xf numFmtId="0" fontId="5" fillId="0" borderId="0" xfId="0" applyFont="1" applyFill="1" applyAlignment="1">
      <alignment horizontal="center"/>
    </xf>
    <xf numFmtId="0" fontId="3" fillId="0" borderId="0"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164" fontId="2" fillId="0" borderId="0" xfId="0" applyNumberFormat="1" applyFont="1" applyFill="1" applyBorder="1" applyAlignment="1" applyProtection="1">
      <alignment horizontal="center" vertical="center"/>
    </xf>
    <xf numFmtId="2" fontId="0" fillId="0" borderId="0" xfId="0" applyNumberFormat="1" applyFill="1"/>
    <xf numFmtId="2" fontId="0" fillId="0" borderId="0" xfId="0" applyNumberFormat="1"/>
    <xf numFmtId="2" fontId="0" fillId="0" borderId="0" xfId="0" applyNumberFormat="1" applyAlignment="1">
      <alignment horizontal="left"/>
    </xf>
    <xf numFmtId="0" fontId="6" fillId="0" borderId="0" xfId="0" applyFont="1" applyAlignment="1">
      <alignment horizontal="center"/>
    </xf>
    <xf numFmtId="1" fontId="0" fillId="0" borderId="0" xfId="0" applyNumberFormat="1" applyFill="1" applyAlignment="1">
      <alignment horizontal="center"/>
    </xf>
    <xf numFmtId="0" fontId="6" fillId="0" borderId="0" xfId="0" applyFont="1"/>
    <xf numFmtId="0" fontId="6" fillId="0" borderId="0" xfId="0" applyFont="1" applyFill="1"/>
    <xf numFmtId="2" fontId="6" fillId="0" borderId="0" xfId="0" applyNumberFormat="1" applyFont="1" applyAlignment="1">
      <alignment horizontal="center"/>
    </xf>
    <xf numFmtId="0" fontId="7" fillId="0" borderId="1" xfId="0" applyFont="1" applyBorder="1" applyAlignment="1">
      <alignment horizontal="left"/>
    </xf>
    <xf numFmtId="0" fontId="2" fillId="0" borderId="0" xfId="0" applyFont="1" applyFill="1" applyBorder="1" applyAlignment="1">
      <alignment horizontal="center" vertical="center"/>
    </xf>
    <xf numFmtId="0" fontId="8" fillId="0" borderId="0" xfId="0" applyFont="1" applyAlignment="1">
      <alignment horizontal="center"/>
    </xf>
    <xf numFmtId="0" fontId="8" fillId="0" borderId="0" xfId="0" applyFont="1" applyFill="1" applyAlignment="1">
      <alignment horizontal="center"/>
    </xf>
    <xf numFmtId="0" fontId="7" fillId="0" borderId="1" xfId="0" applyFont="1" applyBorder="1" applyAlignment="1">
      <alignment horizontal="center"/>
    </xf>
    <xf numFmtId="0" fontId="6" fillId="0" borderId="0" xfId="0" applyFont="1" applyAlignment="1">
      <alignment horizontal="left"/>
    </xf>
    <xf numFmtId="165" fontId="6" fillId="0" borderId="0" xfId="0" applyNumberFormat="1" applyFont="1"/>
    <xf numFmtId="0" fontId="5" fillId="0" borderId="0" xfId="0" applyFont="1" applyFill="1"/>
    <xf numFmtId="2" fontId="5" fillId="0" borderId="0" xfId="0" applyNumberFormat="1" applyFont="1" applyFill="1" applyAlignment="1">
      <alignment horizontal="center"/>
    </xf>
    <xf numFmtId="2" fontId="5" fillId="0" borderId="0" xfId="0" applyNumberFormat="1" applyFont="1" applyFill="1" applyAlignment="1">
      <alignment horizontal="left"/>
    </xf>
    <xf numFmtId="0" fontId="6" fillId="0" borderId="2" xfId="0" applyFont="1" applyFill="1" applyBorder="1"/>
    <xf numFmtId="0" fontId="6" fillId="0" borderId="3" xfId="0" applyFont="1" applyFill="1" applyBorder="1"/>
    <xf numFmtId="0" fontId="6" fillId="0" borderId="4" xfId="0" applyFont="1" applyFill="1" applyBorder="1"/>
    <xf numFmtId="0" fontId="6" fillId="0" borderId="5" xfId="0" applyFont="1" applyFill="1" applyBorder="1"/>
    <xf numFmtId="0" fontId="6" fillId="0" borderId="0" xfId="0" applyFont="1" applyFill="1" applyBorder="1"/>
    <xf numFmtId="0" fontId="6" fillId="0" borderId="6" xfId="0" applyFont="1" applyFill="1" applyBorder="1"/>
    <xf numFmtId="0" fontId="6" fillId="0" borderId="8" xfId="0" applyFont="1" applyFill="1" applyBorder="1"/>
    <xf numFmtId="0" fontId="6" fillId="0" borderId="9" xfId="0" applyFont="1" applyFill="1" applyBorder="1"/>
    <xf numFmtId="0" fontId="5" fillId="0" borderId="7" xfId="0" applyFont="1" applyFill="1" applyBorder="1"/>
    <xf numFmtId="164" fontId="6" fillId="0" borderId="0" xfId="0" applyNumberFormat="1" applyFont="1" applyFill="1" applyBorder="1"/>
    <xf numFmtId="0" fontId="6" fillId="0" borderId="0" xfId="0" applyFont="1" applyFill="1" applyAlignment="1">
      <alignment horizontal="center"/>
    </xf>
    <xf numFmtId="2" fontId="5" fillId="2" borderId="0" xfId="0" applyNumberFormat="1" applyFont="1" applyFill="1" applyAlignment="1">
      <alignment horizontal="center"/>
    </xf>
    <xf numFmtId="2" fontId="6" fillId="0" borderId="0" xfId="0" applyNumberFormat="1" applyFont="1"/>
    <xf numFmtId="0" fontId="10" fillId="0" borderId="0" xfId="0" applyFont="1"/>
    <xf numFmtId="0" fontId="9" fillId="0" borderId="0" xfId="0" applyFont="1" applyAlignment="1">
      <alignment horizontal="center"/>
    </xf>
    <xf numFmtId="0" fontId="2" fillId="0" borderId="0" xfId="1" applyFont="1" applyFill="1" applyBorder="1" applyAlignment="1">
      <alignment horizontal="center" vertical="center"/>
    </xf>
    <xf numFmtId="164" fontId="2" fillId="0" borderId="0" xfId="1" applyNumberFormat="1" applyFont="1" applyFill="1" applyBorder="1" applyAlignment="1" applyProtection="1">
      <alignment vertical="center"/>
    </xf>
    <xf numFmtId="0" fontId="3" fillId="0" borderId="0" xfId="1" applyFont="1" applyFill="1" applyBorder="1" applyAlignment="1">
      <alignment vertical="center"/>
    </xf>
    <xf numFmtId="164" fontId="2" fillId="0" borderId="0" xfId="1" applyNumberFormat="1" applyFont="1" applyFill="1" applyBorder="1" applyAlignment="1" applyProtection="1">
      <alignment horizontal="center" vertical="center"/>
    </xf>
    <xf numFmtId="0" fontId="6" fillId="0" borderId="0" xfId="1"/>
    <xf numFmtId="0" fontId="6" fillId="0" borderId="0" xfId="1" applyFont="1" applyAlignment="1">
      <alignment horizontal="center"/>
    </xf>
    <xf numFmtId="0" fontId="6" fillId="0" borderId="0" xfId="1" applyAlignment="1">
      <alignment horizontal="center"/>
    </xf>
    <xf numFmtId="2" fontId="6" fillId="0" borderId="0" xfId="1" applyNumberFormat="1" applyAlignment="1">
      <alignment horizontal="center"/>
    </xf>
    <xf numFmtId="0" fontId="6" fillId="0" borderId="0" xfId="1" applyFill="1" applyAlignment="1">
      <alignment horizontal="center"/>
    </xf>
    <xf numFmtId="0" fontId="6" fillId="0" borderId="0" xfId="1" applyFill="1"/>
    <xf numFmtId="2" fontId="6" fillId="0" borderId="0" xfId="1" applyNumberFormat="1" applyFill="1" applyAlignment="1">
      <alignment horizontal="center"/>
    </xf>
    <xf numFmtId="0" fontId="4" fillId="0" borderId="0" xfId="1" applyFont="1"/>
    <xf numFmtId="0" fontId="4" fillId="0" borderId="0" xfId="1" applyFont="1" applyAlignment="1">
      <alignment horizontal="center"/>
    </xf>
    <xf numFmtId="165" fontId="6" fillId="0" borderId="0" xfId="1" applyNumberFormat="1"/>
    <xf numFmtId="0" fontId="6" fillId="0" borderId="0" xfId="1" applyAlignment="1">
      <alignment horizontal="left"/>
    </xf>
    <xf numFmtId="0" fontId="5" fillId="0" borderId="0" xfId="1" applyFont="1" applyFill="1" applyAlignment="1">
      <alignment horizontal="center"/>
    </xf>
    <xf numFmtId="0" fontId="11" fillId="0" borderId="0" xfId="1" applyFont="1" applyFill="1"/>
    <xf numFmtId="2" fontId="11" fillId="0" borderId="0" xfId="1" applyNumberFormat="1" applyFont="1" applyFill="1" applyAlignment="1">
      <alignment horizontal="center"/>
    </xf>
    <xf numFmtId="0" fontId="8" fillId="0" borderId="0" xfId="1" applyFont="1" applyAlignment="1">
      <alignment horizontal="center"/>
    </xf>
    <xf numFmtId="0" fontId="3" fillId="0" borderId="0" xfId="1" applyFont="1" applyFill="1" applyBorder="1" applyAlignment="1">
      <alignment horizontal="center" vertical="center"/>
    </xf>
    <xf numFmtId="0" fontId="6" fillId="0" borderId="0" xfId="1" applyFont="1" applyFill="1"/>
    <xf numFmtId="2" fontId="6" fillId="0" borderId="0" xfId="1" applyNumberFormat="1" applyAlignment="1">
      <alignment horizontal="left"/>
    </xf>
    <xf numFmtId="2" fontId="6" fillId="0" borderId="0" xfId="1" applyNumberFormat="1" applyFont="1" applyAlignment="1">
      <alignment horizontal="center"/>
    </xf>
    <xf numFmtId="0" fontId="6" fillId="0" borderId="0" xfId="1" applyFont="1"/>
    <xf numFmtId="0" fontId="7" fillId="0" borderId="1" xfId="1" applyFont="1" applyBorder="1" applyAlignment="1">
      <alignment horizontal="center"/>
    </xf>
    <xf numFmtId="0" fontId="7" fillId="0" borderId="1" xfId="1" applyFont="1" applyBorder="1" applyAlignment="1">
      <alignment horizontal="left"/>
    </xf>
    <xf numFmtId="2" fontId="7" fillId="0" borderId="1" xfId="1" applyNumberFormat="1" applyFont="1" applyBorder="1" applyAlignment="1">
      <alignment horizontal="center"/>
    </xf>
    <xf numFmtId="0" fontId="7" fillId="0" borderId="1" xfId="1" applyFont="1" applyBorder="1"/>
    <xf numFmtId="2" fontId="6" fillId="0" borderId="0" xfId="1" applyNumberFormat="1" applyFill="1"/>
    <xf numFmtId="0" fontId="8" fillId="0" borderId="0" xfId="1" applyFont="1" applyFill="1" applyAlignment="1">
      <alignment horizontal="center"/>
    </xf>
    <xf numFmtId="0" fontId="6" fillId="0" borderId="0" xfId="1" applyFont="1" applyAlignment="1">
      <alignment horizontal="left"/>
    </xf>
    <xf numFmtId="0" fontId="7" fillId="3" borderId="0" xfId="1" applyFont="1" applyFill="1"/>
    <xf numFmtId="0" fontId="7" fillId="4" borderId="0" xfId="1" applyFont="1" applyFill="1"/>
    <xf numFmtId="2" fontId="6" fillId="0" borderId="0" xfId="1" applyNumberFormat="1"/>
    <xf numFmtId="1" fontId="6" fillId="0" borderId="0" xfId="1" applyNumberFormat="1" applyFill="1" applyAlignment="1">
      <alignment horizontal="center"/>
    </xf>
    <xf numFmtId="0" fontId="0" fillId="0" borderId="0" xfId="0" applyBorder="1"/>
    <xf numFmtId="0" fontId="0" fillId="0" borderId="0" xfId="0" applyAlignment="1">
      <alignment vertical="center"/>
    </xf>
    <xf numFmtId="0" fontId="8"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12" fillId="0" borderId="0" xfId="0" applyFont="1" applyAlignment="1">
      <alignment vertical="center"/>
    </xf>
    <xf numFmtId="0" fontId="8" fillId="0" borderId="0" xfId="0"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165" fontId="0" fillId="0" borderId="0" xfId="0" applyNumberFormat="1"/>
    <xf numFmtId="0" fontId="11" fillId="0" borderId="0" xfId="0" applyFont="1" applyFill="1"/>
    <xf numFmtId="2" fontId="11" fillId="0" borderId="0" xfId="0" applyNumberFormat="1" applyFont="1" applyFill="1" applyAlignment="1">
      <alignment horizontal="center"/>
    </xf>
    <xf numFmtId="2" fontId="7" fillId="0" borderId="1" xfId="0" applyNumberFormat="1" applyFont="1" applyBorder="1" applyAlignment="1">
      <alignment horizontal="center"/>
    </xf>
    <xf numFmtId="0" fontId="7" fillId="0" borderId="1" xfId="0" applyFont="1" applyBorder="1"/>
    <xf numFmtId="0" fontId="7" fillId="3" borderId="0" xfId="0" applyFont="1" applyFill="1"/>
    <xf numFmtId="0" fontId="7" fillId="4" borderId="0" xfId="0" applyFont="1" applyFill="1"/>
    <xf numFmtId="0" fontId="6" fillId="0" borderId="0" xfId="1" applyAlignment="1">
      <alignment horizontal="right"/>
    </xf>
    <xf numFmtId="0" fontId="0" fillId="0" borderId="0" xfId="0" applyAlignment="1"/>
    <xf numFmtId="0" fontId="8" fillId="0" borderId="0" xfId="0" applyFont="1" applyAlignment="1"/>
    <xf numFmtId="0" fontId="5" fillId="2" borderId="0" xfId="0" applyFont="1" applyFill="1"/>
    <xf numFmtId="0" fontId="6" fillId="2" borderId="0" xfId="0" applyFont="1" applyFill="1" applyAlignment="1">
      <alignment horizont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xf numFmtId="0" fontId="6" fillId="5" borderId="0" xfId="0" applyFont="1" applyFill="1" applyAlignment="1">
      <alignment horizontal="center"/>
    </xf>
    <xf numFmtId="0" fontId="6" fillId="5" borderId="2" xfId="0" applyFont="1" applyFill="1" applyBorder="1"/>
    <xf numFmtId="0" fontId="6" fillId="5" borderId="5" xfId="0" applyFont="1" applyFill="1" applyBorder="1"/>
    <xf numFmtId="0" fontId="6" fillId="5" borderId="7" xfId="0" applyFont="1" applyFill="1" applyBorder="1"/>
    <xf numFmtId="0" fontId="6" fillId="5" borderId="0" xfId="0" applyFont="1" applyFill="1"/>
    <xf numFmtId="0" fontId="5" fillId="5" borderId="7" xfId="0" applyFont="1" applyFill="1" applyBorder="1"/>
    <xf numFmtId="0" fontId="5" fillId="5" borderId="0" xfId="0" applyFont="1" applyFill="1" applyAlignment="1">
      <alignment horizontal="center"/>
    </xf>
    <xf numFmtId="0" fontId="6" fillId="5" borderId="13" xfId="0" applyFont="1" applyFill="1" applyBorder="1"/>
    <xf numFmtId="0" fontId="6" fillId="5" borderId="14" xfId="0" applyFont="1" applyFill="1" applyBorder="1"/>
    <xf numFmtId="0" fontId="5" fillId="5" borderId="15" xfId="0" applyFont="1" applyFill="1" applyBorder="1"/>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4" fontId="14" fillId="0" borderId="0" xfId="0" applyNumberFormat="1" applyFont="1" applyAlignment="1">
      <alignment horizontal="center" vertical="center"/>
    </xf>
    <xf numFmtId="4" fontId="14" fillId="2" borderId="10" xfId="0" applyNumberFormat="1" applyFont="1" applyFill="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Alignment="1">
      <alignment horizontal="center" vertical="center"/>
    </xf>
    <xf numFmtId="4" fontId="9" fillId="0" borderId="0" xfId="0" applyNumberFormat="1" applyFont="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4" fillId="0" borderId="0" xfId="0" applyFont="1" applyAlignment="1"/>
    <xf numFmtId="0" fontId="9" fillId="0" borderId="0" xfId="0" applyFont="1" applyAlignment="1"/>
    <xf numFmtId="0" fontId="6" fillId="0" borderId="0" xfId="0" applyFont="1" applyAlignment="1">
      <alignment horizontal="center" vertical="center"/>
    </xf>
    <xf numFmtId="0" fontId="9" fillId="0" borderId="0" xfId="0" applyFont="1"/>
    <xf numFmtId="0" fontId="14" fillId="0" borderId="0" xfId="0" applyFont="1"/>
    <xf numFmtId="0" fontId="14" fillId="0" borderId="0" xfId="0" applyFont="1" applyAlignment="1">
      <alignment horizontal="left" indent="1"/>
    </xf>
    <xf numFmtId="0" fontId="14" fillId="0" borderId="0" xfId="0" applyFont="1" applyAlignment="1">
      <alignment vertical="top"/>
    </xf>
    <xf numFmtId="0" fontId="9" fillId="0" borderId="0" xfId="0" applyFont="1" applyAlignment="1">
      <alignment vertical="top"/>
    </xf>
    <xf numFmtId="0" fontId="14" fillId="0" borderId="0" xfId="0" applyFont="1" applyAlignment="1">
      <alignment wrapText="1"/>
    </xf>
    <xf numFmtId="0" fontId="14" fillId="0" borderId="12" xfId="0" applyFont="1" applyBorder="1" applyAlignment="1">
      <alignment wrapText="1"/>
    </xf>
    <xf numFmtId="0" fontId="9" fillId="0" borderId="2" xfId="0" applyFont="1" applyBorder="1" applyAlignment="1"/>
    <xf numFmtId="0" fontId="9" fillId="0" borderId="4" xfId="0" applyFont="1" applyBorder="1" applyAlignment="1">
      <alignment wrapText="1"/>
    </xf>
    <xf numFmtId="0" fontId="9" fillId="0" borderId="5" xfId="0" applyFont="1" applyBorder="1" applyAlignment="1"/>
    <xf numFmtId="0" fontId="14" fillId="0" borderId="6" xfId="0" applyFont="1" applyBorder="1" applyAlignment="1">
      <alignment wrapText="1"/>
    </xf>
    <xf numFmtId="0" fontId="14" fillId="0" borderId="12" xfId="0" applyFont="1" applyBorder="1" applyAlignment="1">
      <alignment horizontal="left" vertical="top" indent="1"/>
    </xf>
    <xf numFmtId="0" fontId="10" fillId="0" borderId="0" xfId="0" applyFont="1" applyAlignment="1">
      <alignment vertical="top"/>
    </xf>
    <xf numFmtId="0" fontId="16" fillId="0" borderId="0" xfId="0" applyFont="1" applyAlignment="1">
      <alignment vertical="top"/>
    </xf>
    <xf numFmtId="0" fontId="16" fillId="0" borderId="0" xfId="0" applyFont="1" applyAlignment="1">
      <alignment horizontal="center" vertical="top"/>
    </xf>
    <xf numFmtId="1" fontId="14" fillId="0" borderId="0" xfId="0" applyNumberFormat="1" applyFont="1" applyFill="1" applyAlignment="1">
      <alignment horizontal="center" vertical="top"/>
    </xf>
    <xf numFmtId="2" fontId="14" fillId="0" borderId="0" xfId="0" applyNumberFormat="1" applyFont="1" applyFill="1" applyAlignment="1">
      <alignment horizontal="center" vertical="top"/>
    </xf>
    <xf numFmtId="0" fontId="13" fillId="0" borderId="0" xfId="0" applyFont="1" applyAlignment="1">
      <alignment vertical="top" wrapText="1"/>
    </xf>
    <xf numFmtId="0" fontId="0" fillId="5" borderId="0" xfId="0" applyFill="1"/>
    <xf numFmtId="0" fontId="0" fillId="6" borderId="0" xfId="0" applyFill="1"/>
    <xf numFmtId="0" fontId="5" fillId="0" borderId="0" xfId="0" applyFont="1" applyFill="1" applyBorder="1"/>
    <xf numFmtId="0" fontId="5" fillId="5" borderId="0" xfId="0" applyFont="1" applyFill="1" applyBorder="1"/>
    <xf numFmtId="0" fontId="9" fillId="0" borderId="0" xfId="0" applyFont="1" applyAlignment="1">
      <alignment horizontal="right" vertical="top"/>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8"/>
  <sheetViews>
    <sheetView tabSelected="1" topLeftCell="AH1" zoomScale="80" zoomScaleNormal="80" workbookViewId="0">
      <selection activeCell="AH2" sqref="AH2"/>
    </sheetView>
  </sheetViews>
  <sheetFormatPr defaultRowHeight="14.25" outlineLevelCol="1" x14ac:dyDescent="0.2"/>
  <cols>
    <col min="1" max="1" width="3" hidden="1" customWidth="1" outlineLevel="1"/>
    <col min="2" max="2" width="10.625" style="11" hidden="1" customWidth="1" outlineLevel="1"/>
    <col min="3" max="3" width="28.125" hidden="1" customWidth="1" outlineLevel="1"/>
    <col min="4" max="4" width="21.875" hidden="1" customWidth="1" outlineLevel="1"/>
    <col min="5" max="5" width="16.375" style="11" hidden="1" customWidth="1" outlineLevel="1"/>
    <col min="6" max="6" width="2" hidden="1" customWidth="1" outlineLevel="1"/>
    <col min="7" max="7" width="2.5" style="11" hidden="1" customWidth="1" outlineLevel="1"/>
    <col min="8" max="8" width="1.375" hidden="1" customWidth="1" outlineLevel="1"/>
    <col min="9" max="9" width="3.375" style="19" hidden="1" customWidth="1" outlineLevel="1"/>
    <col min="10" max="10" width="5.625" style="19" hidden="1" customWidth="1" outlineLevel="1"/>
    <col min="11" max="11" width="10.875" style="19" hidden="1" customWidth="1" outlineLevel="1"/>
    <col min="12" max="14" width="2.625" style="19" hidden="1" customWidth="1" outlineLevel="1"/>
    <col min="15" max="15" width="11.75" style="19" hidden="1" customWidth="1" outlineLevel="1"/>
    <col min="16" max="16" width="13.375" style="19" hidden="1" customWidth="1" outlineLevel="1"/>
    <col min="17" max="17" width="7.125" style="19" hidden="1" customWidth="1" outlineLevel="1"/>
    <col min="18" max="19" width="7" style="19" hidden="1" customWidth="1" outlineLevel="1"/>
    <col min="20" max="20" width="27" style="19" hidden="1" customWidth="1" outlineLevel="1"/>
    <col min="21" max="21" width="17.5" style="19" hidden="1" customWidth="1" outlineLevel="1"/>
    <col min="22" max="22" width="10.875" style="17" hidden="1" customWidth="1" outlineLevel="1"/>
    <col min="23" max="23" width="2.125" style="19" hidden="1" customWidth="1" outlineLevel="1"/>
    <col min="24" max="24" width="5.125" style="19" hidden="1" customWidth="1" outlineLevel="1"/>
    <col min="25" max="25" width="5.25" style="19" hidden="1" customWidth="1" outlineLevel="1"/>
    <col min="26" max="26" width="10.875" style="19" hidden="1" customWidth="1" outlineLevel="1"/>
    <col min="27" max="27" width="13.625" style="19" hidden="1" customWidth="1" outlineLevel="1"/>
    <col min="28" max="28" width="28.125" style="19" hidden="1" customWidth="1" outlineLevel="1"/>
    <col min="29" max="29" width="18.625" style="19" hidden="1" customWidth="1" outlineLevel="1"/>
    <col min="30" max="30" width="2.25" hidden="1" customWidth="1" outlineLevel="1"/>
    <col min="31" max="32" width="11.375" hidden="1" customWidth="1" outlineLevel="1"/>
    <col min="33" max="33" width="8.25" hidden="1" customWidth="1" outlineLevel="1"/>
    <col min="34" max="34" width="8.125" style="135" customWidth="1" collapsed="1"/>
    <col min="35" max="35" width="30.5" style="135" customWidth="1"/>
    <col min="36" max="36" width="24.625" style="135" customWidth="1"/>
    <col min="37" max="38" width="10.625" style="135" customWidth="1"/>
    <col min="39" max="39" width="27.875" style="149" customWidth="1"/>
    <col min="40" max="270" width="10.875" customWidth="1"/>
  </cols>
  <sheetData>
    <row r="1" spans="1:39" ht="15" x14ac:dyDescent="0.2">
      <c r="A1" s="45" t="s">
        <v>376</v>
      </c>
      <c r="AH1" s="144" t="s">
        <v>376</v>
      </c>
    </row>
    <row r="2" spans="1:39" ht="15" x14ac:dyDescent="0.2">
      <c r="A2" s="45"/>
      <c r="AL2" s="154" t="s">
        <v>504</v>
      </c>
    </row>
    <row r="3" spans="1:39" ht="15" x14ac:dyDescent="0.2">
      <c r="A3" s="45"/>
      <c r="AL3" s="154"/>
    </row>
    <row r="4" spans="1:39" x14ac:dyDescent="0.2">
      <c r="A4" s="19"/>
      <c r="E4" s="46" t="s">
        <v>365</v>
      </c>
      <c r="J4" s="19" t="s">
        <v>365</v>
      </c>
      <c r="O4" s="19" t="s">
        <v>370</v>
      </c>
      <c r="X4" s="19" t="s">
        <v>371</v>
      </c>
      <c r="AH4" s="136" t="str">
        <f>B5&amp;" - "&amp;C5&amp;" - "&amp;E5</f>
        <v>Event 1 - Year 5 Boys - 50m Freestyle</v>
      </c>
    </row>
    <row r="5" spans="1:39" x14ac:dyDescent="0.2">
      <c r="B5" s="88" t="s">
        <v>336</v>
      </c>
      <c r="C5" s="2" t="s">
        <v>0</v>
      </c>
      <c r="D5" s="1"/>
      <c r="E5" s="13" t="s">
        <v>1</v>
      </c>
      <c r="G5" s="17" t="s">
        <v>356</v>
      </c>
      <c r="I5" s="19">
        <v>3</v>
      </c>
      <c r="K5" s="19" t="s">
        <v>365</v>
      </c>
      <c r="O5" s="19" t="s">
        <v>368</v>
      </c>
      <c r="P5" s="19" t="s">
        <v>369</v>
      </c>
      <c r="Q5" s="19" t="s">
        <v>367</v>
      </c>
      <c r="R5" s="19" t="s">
        <v>366</v>
      </c>
      <c r="T5" s="19">
        <v>2</v>
      </c>
      <c r="U5" s="19">
        <f>T5+1</f>
        <v>3</v>
      </c>
      <c r="V5" s="17">
        <f>U5+1</f>
        <v>4</v>
      </c>
      <c r="X5" s="19" t="s">
        <v>367</v>
      </c>
      <c r="Y5" s="19" t="s">
        <v>366</v>
      </c>
      <c r="Z5" s="19" t="s">
        <v>372</v>
      </c>
      <c r="AA5" s="19" t="s">
        <v>373</v>
      </c>
      <c r="AB5" s="19" t="s">
        <v>369</v>
      </c>
      <c r="AC5" s="19" t="s">
        <v>374</v>
      </c>
      <c r="AE5" s="19" t="s">
        <v>375</v>
      </c>
      <c r="AF5" s="19"/>
      <c r="AG5" s="19" t="s">
        <v>371</v>
      </c>
      <c r="AH5" s="145" t="s">
        <v>382</v>
      </c>
      <c r="AI5" s="145" t="s">
        <v>369</v>
      </c>
      <c r="AJ5" s="145" t="s">
        <v>374</v>
      </c>
      <c r="AK5" s="146" t="s">
        <v>384</v>
      </c>
      <c r="AL5" s="146" t="s">
        <v>383</v>
      </c>
    </row>
    <row r="6" spans="1:39" ht="15" x14ac:dyDescent="0.25">
      <c r="B6" s="89">
        <v>1</v>
      </c>
      <c r="C6" s="82" t="s">
        <v>43</v>
      </c>
      <c r="D6" s="82" t="s">
        <v>22</v>
      </c>
      <c r="E6" s="90">
        <v>44.98</v>
      </c>
      <c r="H6" s="4"/>
      <c r="I6" s="20"/>
      <c r="J6" s="20"/>
      <c r="K6" s="107">
        <v>5</v>
      </c>
      <c r="L6" s="33" t="str">
        <f t="shared" ref="L6:L25" si="0">C6</f>
        <v>Brodie Stirling</v>
      </c>
      <c r="M6" s="33" t="str">
        <f t="shared" ref="M6:M25" si="1">D6</f>
        <v>Great Missenden</v>
      </c>
      <c r="N6" s="34">
        <f t="shared" ref="N6:N25" si="2">E6</f>
        <v>44.98</v>
      </c>
      <c r="O6" s="36">
        <v>1</v>
      </c>
      <c r="P6" s="41" t="str">
        <f>C5</f>
        <v>Year 5 Boys</v>
      </c>
      <c r="Q6" s="20">
        <v>1</v>
      </c>
      <c r="R6" s="106">
        <f>K6</f>
        <v>5</v>
      </c>
      <c r="S6" s="42" t="str">
        <f t="shared" ref="S6" si="3">CONCATENATE(TEXT(O6,0),TEXT(Q6,0),TEXT(R6,0))</f>
        <v>115</v>
      </c>
      <c r="T6" s="31" t="str">
        <f t="shared" ref="T6:V9" si="4">VLOOKUP($R6,$K$6:$N$9,T$5,)</f>
        <v>Brodie Stirling</v>
      </c>
      <c r="U6" s="31" t="str">
        <f t="shared" si="4"/>
        <v>Great Missenden</v>
      </c>
      <c r="V6" s="30">
        <f t="shared" si="4"/>
        <v>44.98</v>
      </c>
      <c r="X6" s="17">
        <f t="shared" ref="X6" si="5">IF(Q6="","",Q6)</f>
        <v>1</v>
      </c>
      <c r="Y6" s="19">
        <f t="shared" ref="Y6" si="6">R6</f>
        <v>5</v>
      </c>
      <c r="Z6" s="43">
        <f>VLOOKUP($S6,'Programme and CT sheets'!$A:$I,8,)</f>
        <v>48.08</v>
      </c>
      <c r="AB6" s="44" t="str">
        <f>T6</f>
        <v>Brodie Stirling</v>
      </c>
      <c r="AC6" s="44" t="str">
        <f>U6</f>
        <v>Great Missenden</v>
      </c>
      <c r="AE6" s="11">
        <f t="shared" ref="AE6:AE25" si="7">IFERROR(RANK(Z6,$Z$6:$Z$25,1),"DQ")</f>
        <v>20</v>
      </c>
      <c r="AF6" s="7">
        <f>Z6</f>
        <v>48.08</v>
      </c>
      <c r="AG6" s="7"/>
      <c r="AH6" s="147">
        <f>B6</f>
        <v>1</v>
      </c>
      <c r="AI6" s="135" t="str">
        <f>VLOOKUP(VLOOKUP($AH6,$AE$6:$AF$25,2,),$Z$6:$AC$25,3,)</f>
        <v>Lanre Pratt</v>
      </c>
      <c r="AJ6" s="135" t="str">
        <f t="shared" ref="AJ6:AJ25" si="8">VLOOKUP(VLOOKUP($AH6,$AE$6:$AF$25,2,),$Z$6:$AC$25,4,)</f>
        <v>Haberdashers Boys</v>
      </c>
      <c r="AK6" s="148">
        <f>VLOOKUP($AI6,$C$5:$E$25,3,)</f>
        <v>35.869999999999997</v>
      </c>
      <c r="AL6" s="148">
        <f t="shared" ref="AL6:AL25" si="9">VLOOKUP($AH6,$AE$6:$AF$25,2,)</f>
        <v>34.82</v>
      </c>
      <c r="AM6" s="149" t="str">
        <f>IFERROR(IF(FIND("DQ",AL6),VLOOKUP(AL6,'DQ Codes'!$B:$C,2,),""),"")</f>
        <v/>
      </c>
    </row>
    <row r="7" spans="1:39" ht="15" x14ac:dyDescent="0.25">
      <c r="B7" s="89">
        <v>2</v>
      </c>
      <c r="C7" s="82" t="s">
        <v>42</v>
      </c>
      <c r="D7" s="82" t="s">
        <v>15</v>
      </c>
      <c r="E7" s="90">
        <v>44.87</v>
      </c>
      <c r="H7" s="4"/>
      <c r="I7" s="20"/>
      <c r="J7" s="20"/>
      <c r="K7" s="108">
        <v>6</v>
      </c>
      <c r="L7" s="36" t="str">
        <f t="shared" si="0"/>
        <v>Raphael John</v>
      </c>
      <c r="M7" s="36" t="str">
        <f t="shared" si="1"/>
        <v>Heath Mount</v>
      </c>
      <c r="N7" s="37">
        <f t="shared" si="2"/>
        <v>44.87</v>
      </c>
      <c r="O7" s="36">
        <v>1</v>
      </c>
      <c r="P7" s="41" t="str">
        <f>E5</f>
        <v>50m Freestyle</v>
      </c>
      <c r="Q7" s="20">
        <v>1</v>
      </c>
      <c r="R7" s="106">
        <f t="shared" ref="R7:R9" si="10">K7</f>
        <v>6</v>
      </c>
      <c r="S7" s="42" t="str">
        <f t="shared" ref="S7:S25" si="11">CONCATENATE(TEXT(O7,0),TEXT(Q7,0),TEXT(R7,0))</f>
        <v>116</v>
      </c>
      <c r="T7" s="31" t="str">
        <f t="shared" si="4"/>
        <v>Raphael John</v>
      </c>
      <c r="U7" s="31" t="str">
        <f t="shared" si="4"/>
        <v>Heath Mount</v>
      </c>
      <c r="V7" s="30">
        <f t="shared" si="4"/>
        <v>44.87</v>
      </c>
      <c r="X7" s="17">
        <f t="shared" ref="X7:X25" si="12">IF(Q7="","",Q7)</f>
        <v>1</v>
      </c>
      <c r="Y7" s="19">
        <f t="shared" ref="Y7:Y25" si="13">R7</f>
        <v>6</v>
      </c>
      <c r="Z7" s="43">
        <f>VLOOKUP($S7,'Programme and CT sheets'!$A:$I,8,)</f>
        <v>38.61</v>
      </c>
      <c r="AB7" s="44" t="str">
        <f t="shared" ref="AB7:AB25" si="14">T7</f>
        <v>Raphael John</v>
      </c>
      <c r="AC7" s="44" t="str">
        <f t="shared" ref="AC7:AC25" si="15">U7</f>
        <v>Heath Mount</v>
      </c>
      <c r="AE7" s="11">
        <f t="shared" si="7"/>
        <v>10</v>
      </c>
      <c r="AF7" s="7">
        <f t="shared" ref="AF7:AF25" si="16">Z7</f>
        <v>38.61</v>
      </c>
      <c r="AG7" s="7"/>
      <c r="AH7" s="147">
        <f t="shared" ref="AH7:AH25" si="17">B7</f>
        <v>2</v>
      </c>
      <c r="AI7" s="135" t="str">
        <f t="shared" ref="AI7:AI25" si="18">VLOOKUP(VLOOKUP($AH7,$AE$6:$AF$25,2,),$Z$6:$AC$25,3,)</f>
        <v>Lucas Hartley</v>
      </c>
      <c r="AJ7" s="135" t="str">
        <f t="shared" si="8"/>
        <v>How Wood</v>
      </c>
      <c r="AK7" s="148">
        <f t="shared" ref="AK7:AK25" si="19">VLOOKUP($AI7,$C$5:$E$25,3,)</f>
        <v>36.33</v>
      </c>
      <c r="AL7" s="148">
        <f t="shared" si="9"/>
        <v>34.950000000000003</v>
      </c>
      <c r="AM7" s="149" t="str">
        <f>IFERROR(IF(FIND("DQ",AL7),VLOOKUP(AL7,'DQ Codes'!$B:$C,2,),""),"")</f>
        <v/>
      </c>
    </row>
    <row r="8" spans="1:39" ht="15" x14ac:dyDescent="0.25">
      <c r="B8" s="89">
        <v>3</v>
      </c>
      <c r="C8" s="82" t="s">
        <v>41</v>
      </c>
      <c r="D8" s="82" t="s">
        <v>21</v>
      </c>
      <c r="E8" s="90">
        <v>44.35</v>
      </c>
      <c r="H8" s="4"/>
      <c r="I8" s="20"/>
      <c r="J8" s="20"/>
      <c r="K8" s="108">
        <v>3</v>
      </c>
      <c r="L8" s="36" t="str">
        <f t="shared" si="0"/>
        <v>Joseph Kelly</v>
      </c>
      <c r="M8" s="36" t="str">
        <f t="shared" si="1"/>
        <v>St Cuthbert Mayne</v>
      </c>
      <c r="N8" s="37">
        <f t="shared" si="2"/>
        <v>44.35</v>
      </c>
      <c r="O8" s="36">
        <v>1</v>
      </c>
      <c r="P8" s="36"/>
      <c r="Q8" s="20">
        <v>1</v>
      </c>
      <c r="R8" s="106">
        <f t="shared" si="10"/>
        <v>3</v>
      </c>
      <c r="S8" s="42" t="str">
        <f t="shared" si="11"/>
        <v>113</v>
      </c>
      <c r="T8" s="31" t="str">
        <f t="shared" si="4"/>
        <v>Joseph Kelly</v>
      </c>
      <c r="U8" s="31" t="str">
        <f t="shared" si="4"/>
        <v>St Cuthbert Mayne</v>
      </c>
      <c r="V8" s="30">
        <f t="shared" si="4"/>
        <v>44.35</v>
      </c>
      <c r="X8" s="17">
        <f t="shared" si="12"/>
        <v>1</v>
      </c>
      <c r="Y8" s="19">
        <f t="shared" si="13"/>
        <v>3</v>
      </c>
      <c r="Z8" s="43">
        <f>VLOOKUP($S8,'Programme and CT sheets'!$A:$I,8,)</f>
        <v>42.59</v>
      </c>
      <c r="AB8" s="44" t="str">
        <f t="shared" si="14"/>
        <v>Joseph Kelly</v>
      </c>
      <c r="AC8" s="44" t="str">
        <f t="shared" si="15"/>
        <v>St Cuthbert Mayne</v>
      </c>
      <c r="AE8" s="11">
        <f t="shared" si="7"/>
        <v>13</v>
      </c>
      <c r="AF8" s="7">
        <f t="shared" si="16"/>
        <v>42.59</v>
      </c>
      <c r="AG8" s="7"/>
      <c r="AH8" s="147">
        <f t="shared" si="17"/>
        <v>3</v>
      </c>
      <c r="AI8" s="135" t="str">
        <f t="shared" si="18"/>
        <v>Henry Baxendale</v>
      </c>
      <c r="AJ8" s="135" t="str">
        <f t="shared" si="8"/>
        <v>Heath Mount</v>
      </c>
      <c r="AK8" s="148">
        <f t="shared" si="19"/>
        <v>41.98</v>
      </c>
      <c r="AL8" s="148">
        <f t="shared" si="9"/>
        <v>35.4</v>
      </c>
      <c r="AM8" s="149" t="str">
        <f>IFERROR(IF(FIND("DQ",AL8),VLOOKUP(AL8,'DQ Codes'!$B:$C,2,),""),"")</f>
        <v/>
      </c>
    </row>
    <row r="9" spans="1:39" ht="15" x14ac:dyDescent="0.25">
      <c r="B9" s="89">
        <v>4</v>
      </c>
      <c r="C9" s="82" t="s">
        <v>40</v>
      </c>
      <c r="D9" s="82" t="s">
        <v>17</v>
      </c>
      <c r="E9" s="90">
        <v>44.05</v>
      </c>
      <c r="H9" s="4"/>
      <c r="I9" s="20"/>
      <c r="J9" s="20"/>
      <c r="K9" s="109">
        <v>4</v>
      </c>
      <c r="L9" s="38" t="str">
        <f t="shared" si="0"/>
        <v>Cole Moore</v>
      </c>
      <c r="M9" s="38" t="str">
        <f t="shared" si="1"/>
        <v>Berkhamsted</v>
      </c>
      <c r="N9" s="39">
        <f t="shared" si="2"/>
        <v>44.05</v>
      </c>
      <c r="O9" s="36">
        <v>1</v>
      </c>
      <c r="P9" s="36"/>
      <c r="Q9" s="20">
        <v>1</v>
      </c>
      <c r="R9" s="106">
        <f t="shared" si="10"/>
        <v>4</v>
      </c>
      <c r="S9" s="42" t="str">
        <f t="shared" si="11"/>
        <v>114</v>
      </c>
      <c r="T9" s="31" t="str">
        <f t="shared" si="4"/>
        <v>Cole Moore</v>
      </c>
      <c r="U9" s="31" t="str">
        <f t="shared" si="4"/>
        <v>Berkhamsted</v>
      </c>
      <c r="V9" s="30">
        <f t="shared" si="4"/>
        <v>44.05</v>
      </c>
      <c r="X9" s="17">
        <f t="shared" si="12"/>
        <v>1</v>
      </c>
      <c r="Y9" s="19">
        <f t="shared" si="13"/>
        <v>4</v>
      </c>
      <c r="Z9" s="43">
        <f>VLOOKUP($S9,'Programme and CT sheets'!$A:$I,8,)</f>
        <v>43.61</v>
      </c>
      <c r="AB9" s="44" t="str">
        <f t="shared" si="14"/>
        <v>Cole Moore</v>
      </c>
      <c r="AC9" s="44" t="str">
        <f t="shared" si="15"/>
        <v>Berkhamsted</v>
      </c>
      <c r="AE9" s="11">
        <f t="shared" si="7"/>
        <v>17</v>
      </c>
      <c r="AF9" s="7">
        <f t="shared" si="16"/>
        <v>43.61</v>
      </c>
      <c r="AG9" s="7"/>
      <c r="AH9" s="147">
        <f t="shared" si="17"/>
        <v>4</v>
      </c>
      <c r="AI9" s="135" t="str">
        <f t="shared" si="18"/>
        <v>Jack Kelly</v>
      </c>
      <c r="AJ9" s="135" t="str">
        <f t="shared" si="8"/>
        <v>Buxted C/E Primary</v>
      </c>
      <c r="AK9" s="148">
        <f t="shared" si="19"/>
        <v>39.76</v>
      </c>
      <c r="AL9" s="148">
        <f t="shared" si="9"/>
        <v>36.72</v>
      </c>
      <c r="AM9" s="149" t="str">
        <f>IFERROR(IF(FIND("DQ",AL9),VLOOKUP(AL9,'DQ Codes'!$B:$C,2,),""),"")</f>
        <v/>
      </c>
    </row>
    <row r="10" spans="1:39" ht="15" x14ac:dyDescent="0.25">
      <c r="B10" s="89">
        <v>5</v>
      </c>
      <c r="C10" s="82" t="s">
        <v>39</v>
      </c>
      <c r="D10" s="82" t="s">
        <v>18</v>
      </c>
      <c r="E10" s="90">
        <v>44.01</v>
      </c>
      <c r="H10" s="4"/>
      <c r="I10" s="20"/>
      <c r="J10" s="20"/>
      <c r="K10" s="32">
        <f t="shared" ref="K10" si="20">K12+1</f>
        <v>8</v>
      </c>
      <c r="L10" s="33" t="str">
        <f t="shared" si="0"/>
        <v>Freddie Thon</v>
      </c>
      <c r="M10" s="33" t="str">
        <f t="shared" si="1"/>
        <v>Lockers Park</v>
      </c>
      <c r="N10" s="34">
        <f t="shared" si="2"/>
        <v>44.01</v>
      </c>
      <c r="O10" s="36">
        <v>1</v>
      </c>
      <c r="Q10" s="20">
        <v>2</v>
      </c>
      <c r="R10" s="42">
        <f t="shared" ref="R10:R16" si="21">R11-1</f>
        <v>1</v>
      </c>
      <c r="S10" s="42" t="str">
        <f t="shared" si="11"/>
        <v>121</v>
      </c>
      <c r="T10" s="31" t="str">
        <f t="shared" ref="T10:V17" si="22">VLOOKUP($R10,$K$10:$N$17,T$5,)</f>
        <v>Shinnosuke Hashiba-Charlton</v>
      </c>
      <c r="U10" s="31" t="str">
        <f t="shared" si="22"/>
        <v>Aldenham</v>
      </c>
      <c r="V10" s="30">
        <f t="shared" si="22"/>
        <v>44</v>
      </c>
      <c r="X10" s="17">
        <f t="shared" si="12"/>
        <v>2</v>
      </c>
      <c r="Y10" s="19">
        <f t="shared" si="13"/>
        <v>1</v>
      </c>
      <c r="Z10" s="43">
        <f>VLOOKUP($S10,'Programme and CT sheets'!$A:$I,8,)</f>
        <v>43.96</v>
      </c>
      <c r="AB10" s="44" t="str">
        <f t="shared" si="14"/>
        <v>Shinnosuke Hashiba-Charlton</v>
      </c>
      <c r="AC10" s="44" t="str">
        <f t="shared" si="15"/>
        <v>Aldenham</v>
      </c>
      <c r="AE10" s="11">
        <f t="shared" si="7"/>
        <v>19</v>
      </c>
      <c r="AF10" s="7">
        <f t="shared" si="16"/>
        <v>43.96</v>
      </c>
      <c r="AG10" s="7"/>
      <c r="AH10" s="147">
        <f t="shared" si="17"/>
        <v>5</v>
      </c>
      <c r="AI10" s="135" t="str">
        <f t="shared" si="18"/>
        <v>Charlie Sylvester</v>
      </c>
      <c r="AJ10" s="135" t="str">
        <f t="shared" si="8"/>
        <v>Harvey Road</v>
      </c>
      <c r="AK10" s="148">
        <f t="shared" si="19"/>
        <v>41.85</v>
      </c>
      <c r="AL10" s="148">
        <f t="shared" si="9"/>
        <v>36.86</v>
      </c>
      <c r="AM10" s="149" t="str">
        <f>IFERROR(IF(FIND("DQ",AL10),VLOOKUP(AL10,'DQ Codes'!$B:$C,2,),""),"")</f>
        <v/>
      </c>
    </row>
    <row r="11" spans="1:39" ht="15" x14ac:dyDescent="0.25">
      <c r="B11" s="89">
        <v>6</v>
      </c>
      <c r="C11" s="82" t="s">
        <v>38</v>
      </c>
      <c r="D11" s="82" t="s">
        <v>20</v>
      </c>
      <c r="E11" s="90">
        <v>44</v>
      </c>
      <c r="H11" s="4"/>
      <c r="I11" s="20"/>
      <c r="J11" s="20"/>
      <c r="K11" s="35">
        <f t="shared" ref="K11" si="23">K13-1</f>
        <v>1</v>
      </c>
      <c r="L11" s="36" t="str">
        <f t="shared" si="0"/>
        <v>Shinnosuke Hashiba-Charlton</v>
      </c>
      <c r="M11" s="36" t="str">
        <f t="shared" si="1"/>
        <v>Aldenham</v>
      </c>
      <c r="N11" s="37">
        <f t="shared" si="2"/>
        <v>44</v>
      </c>
      <c r="O11" s="36">
        <v>1</v>
      </c>
      <c r="Q11" s="20">
        <v>2</v>
      </c>
      <c r="R11" s="42">
        <f t="shared" si="21"/>
        <v>2</v>
      </c>
      <c r="S11" s="42" t="str">
        <f t="shared" si="11"/>
        <v>122</v>
      </c>
      <c r="T11" s="31" t="str">
        <f t="shared" si="22"/>
        <v>George Ball</v>
      </c>
      <c r="U11" s="31" t="str">
        <f t="shared" si="22"/>
        <v>Lockers Park</v>
      </c>
      <c r="V11" s="30">
        <f t="shared" si="22"/>
        <v>43.17</v>
      </c>
      <c r="X11" s="17">
        <f t="shared" si="12"/>
        <v>2</v>
      </c>
      <c r="Y11" s="19">
        <f t="shared" si="13"/>
        <v>2</v>
      </c>
      <c r="Z11" s="43">
        <f>VLOOKUP($S11,'Programme and CT sheets'!$A:$I,8,)</f>
        <v>42.84</v>
      </c>
      <c r="AB11" s="44" t="str">
        <f t="shared" si="14"/>
        <v>George Ball</v>
      </c>
      <c r="AC11" s="44" t="str">
        <f t="shared" si="15"/>
        <v>Lockers Park</v>
      </c>
      <c r="AE11" s="11">
        <f t="shared" si="7"/>
        <v>14</v>
      </c>
      <c r="AF11" s="7">
        <f t="shared" si="16"/>
        <v>42.84</v>
      </c>
      <c r="AG11" s="7"/>
      <c r="AH11" s="147">
        <f t="shared" si="17"/>
        <v>6</v>
      </c>
      <c r="AI11" s="135" t="str">
        <f t="shared" si="18"/>
        <v>João  Costa</v>
      </c>
      <c r="AJ11" s="135" t="str">
        <f t="shared" si="8"/>
        <v>York House</v>
      </c>
      <c r="AK11" s="148">
        <f t="shared" si="19"/>
        <v>38.4</v>
      </c>
      <c r="AL11" s="148">
        <f t="shared" si="9"/>
        <v>36.89</v>
      </c>
      <c r="AM11" s="149" t="str">
        <f>IFERROR(IF(FIND("DQ",AL11),VLOOKUP(AL11,'DQ Codes'!$B:$C,2,),""),"")</f>
        <v/>
      </c>
    </row>
    <row r="12" spans="1:39" ht="15" x14ac:dyDescent="0.25">
      <c r="B12" s="89">
        <v>7</v>
      </c>
      <c r="C12" s="82" t="s">
        <v>37</v>
      </c>
      <c r="D12" s="82" t="s">
        <v>19</v>
      </c>
      <c r="E12" s="90">
        <v>43.83</v>
      </c>
      <c r="H12" s="4"/>
      <c r="I12" s="20"/>
      <c r="J12" s="20"/>
      <c r="K12" s="35">
        <f t="shared" ref="K12" si="24">K14+1</f>
        <v>7</v>
      </c>
      <c r="L12" s="36" t="str">
        <f t="shared" si="0"/>
        <v>Nicholas Pemberton</v>
      </c>
      <c r="M12" s="36" t="str">
        <f t="shared" si="1"/>
        <v>Chesham Prep</v>
      </c>
      <c r="N12" s="37">
        <f t="shared" si="2"/>
        <v>43.83</v>
      </c>
      <c r="O12" s="36">
        <v>1</v>
      </c>
      <c r="P12" s="36"/>
      <c r="Q12" s="20">
        <v>2</v>
      </c>
      <c r="R12" s="42">
        <f t="shared" si="21"/>
        <v>3</v>
      </c>
      <c r="S12" s="42" t="str">
        <f t="shared" si="11"/>
        <v>123</v>
      </c>
      <c r="T12" s="31" t="str">
        <f t="shared" si="22"/>
        <v>Henry Baxendale</v>
      </c>
      <c r="U12" s="31" t="str">
        <f t="shared" si="22"/>
        <v>Heath Mount</v>
      </c>
      <c r="V12" s="30">
        <f t="shared" si="22"/>
        <v>41.98</v>
      </c>
      <c r="X12" s="17">
        <f t="shared" si="12"/>
        <v>2</v>
      </c>
      <c r="Y12" s="19">
        <f t="shared" si="13"/>
        <v>3</v>
      </c>
      <c r="Z12" s="43">
        <f>VLOOKUP($S12,'Programme and CT sheets'!$A:$I,8,)</f>
        <v>35.4</v>
      </c>
      <c r="AB12" s="44" t="str">
        <f t="shared" si="14"/>
        <v>Henry Baxendale</v>
      </c>
      <c r="AC12" s="44" t="str">
        <f t="shared" si="15"/>
        <v>Heath Mount</v>
      </c>
      <c r="AE12" s="11">
        <f t="shared" si="7"/>
        <v>3</v>
      </c>
      <c r="AF12" s="7">
        <f t="shared" si="16"/>
        <v>35.4</v>
      </c>
      <c r="AG12" s="7"/>
      <c r="AH12" s="147">
        <f t="shared" si="17"/>
        <v>7</v>
      </c>
      <c r="AI12" s="135" t="str">
        <f t="shared" si="18"/>
        <v>Theo Lim</v>
      </c>
      <c r="AJ12" s="135" t="str">
        <f t="shared" si="8"/>
        <v>St Anthony's</v>
      </c>
      <c r="AK12" s="148">
        <f t="shared" si="19"/>
        <v>37.26</v>
      </c>
      <c r="AL12" s="148">
        <f t="shared" si="9"/>
        <v>37.29</v>
      </c>
      <c r="AM12" s="149" t="str">
        <f>IFERROR(IF(FIND("DQ",AL12),VLOOKUP(AL12,'DQ Codes'!$B:$C,2,),""),"")</f>
        <v/>
      </c>
    </row>
    <row r="13" spans="1:39" ht="15" x14ac:dyDescent="0.25">
      <c r="B13" s="89">
        <v>8</v>
      </c>
      <c r="C13" s="82" t="s">
        <v>36</v>
      </c>
      <c r="D13" s="82" t="s">
        <v>18</v>
      </c>
      <c r="E13" s="90">
        <v>43.17</v>
      </c>
      <c r="H13" s="4"/>
      <c r="I13" s="20"/>
      <c r="J13" s="20"/>
      <c r="K13" s="35">
        <f t="shared" ref="K13" si="25">K15-1</f>
        <v>2</v>
      </c>
      <c r="L13" s="36" t="str">
        <f t="shared" si="0"/>
        <v>George Ball</v>
      </c>
      <c r="M13" s="36" t="str">
        <f t="shared" si="1"/>
        <v>Lockers Park</v>
      </c>
      <c r="N13" s="37">
        <f t="shared" si="2"/>
        <v>43.17</v>
      </c>
      <c r="O13" s="36">
        <v>1</v>
      </c>
      <c r="P13" s="36"/>
      <c r="Q13" s="20">
        <v>2</v>
      </c>
      <c r="R13" s="42">
        <f t="shared" si="21"/>
        <v>4</v>
      </c>
      <c r="S13" s="42" t="str">
        <f t="shared" si="11"/>
        <v>124</v>
      </c>
      <c r="T13" s="31" t="str">
        <f t="shared" si="22"/>
        <v>Myles  Presence</v>
      </c>
      <c r="U13" s="31" t="str">
        <f t="shared" si="22"/>
        <v>Heath Mount</v>
      </c>
      <c r="V13" s="30">
        <f t="shared" si="22"/>
        <v>40</v>
      </c>
      <c r="X13" s="17">
        <f t="shared" si="12"/>
        <v>2</v>
      </c>
      <c r="Y13" s="19">
        <f t="shared" si="13"/>
        <v>4</v>
      </c>
      <c r="Z13" s="43">
        <f>VLOOKUP($S13,'Programme and CT sheets'!$A:$I,8,)</f>
        <v>37.909999999999997</v>
      </c>
      <c r="AB13" s="44" t="str">
        <f t="shared" si="14"/>
        <v>Myles  Presence</v>
      </c>
      <c r="AC13" s="44" t="str">
        <f t="shared" si="15"/>
        <v>Heath Mount</v>
      </c>
      <c r="AE13" s="11">
        <f t="shared" si="7"/>
        <v>9</v>
      </c>
      <c r="AF13" s="7">
        <f t="shared" si="16"/>
        <v>37.909999999999997</v>
      </c>
      <c r="AG13" s="7"/>
      <c r="AH13" s="147">
        <f t="shared" si="17"/>
        <v>8</v>
      </c>
      <c r="AI13" s="135" t="str">
        <f t="shared" si="18"/>
        <v>Nuccio Stanton-Rotondi</v>
      </c>
      <c r="AJ13" s="135" t="str">
        <f t="shared" si="8"/>
        <v>Edge Grove</v>
      </c>
      <c r="AK13" s="148">
        <f t="shared" si="19"/>
        <v>39.99</v>
      </c>
      <c r="AL13" s="148">
        <f t="shared" si="9"/>
        <v>37.57</v>
      </c>
      <c r="AM13" s="149" t="str">
        <f>IFERROR(IF(FIND("DQ",AL13),VLOOKUP(AL13,'DQ Codes'!$B:$C,2,),""),"")</f>
        <v/>
      </c>
    </row>
    <row r="14" spans="1:39" ht="15" x14ac:dyDescent="0.25">
      <c r="B14" s="89">
        <v>9</v>
      </c>
      <c r="C14" s="82" t="s">
        <v>35</v>
      </c>
      <c r="D14" s="82" t="s">
        <v>17</v>
      </c>
      <c r="E14" s="90">
        <v>42.48</v>
      </c>
      <c r="H14" s="4"/>
      <c r="I14" s="20"/>
      <c r="J14" s="20"/>
      <c r="K14" s="35">
        <f>K16+1</f>
        <v>6</v>
      </c>
      <c r="L14" s="36" t="str">
        <f t="shared" si="0"/>
        <v>George Gray</v>
      </c>
      <c r="M14" s="36" t="str">
        <f t="shared" si="1"/>
        <v>Berkhamsted</v>
      </c>
      <c r="N14" s="37">
        <f t="shared" si="2"/>
        <v>42.48</v>
      </c>
      <c r="O14" s="36">
        <v>1</v>
      </c>
      <c r="P14" s="36"/>
      <c r="Q14" s="20">
        <v>2</v>
      </c>
      <c r="R14" s="42">
        <f t="shared" si="21"/>
        <v>5</v>
      </c>
      <c r="S14" s="42" t="str">
        <f t="shared" si="11"/>
        <v>125</v>
      </c>
      <c r="T14" s="31" t="str">
        <f t="shared" si="22"/>
        <v>Charlie Sylvester</v>
      </c>
      <c r="U14" s="31" t="str">
        <f t="shared" si="22"/>
        <v>Harvey Road</v>
      </c>
      <c r="V14" s="30">
        <f t="shared" si="22"/>
        <v>41.85</v>
      </c>
      <c r="X14" s="17">
        <f t="shared" si="12"/>
        <v>2</v>
      </c>
      <c r="Y14" s="19">
        <f t="shared" si="13"/>
        <v>5</v>
      </c>
      <c r="Z14" s="43">
        <f>VLOOKUP($S14,'Programme and CT sheets'!$A:$I,8,)</f>
        <v>36.86</v>
      </c>
      <c r="AB14" s="44" t="str">
        <f t="shared" si="14"/>
        <v>Charlie Sylvester</v>
      </c>
      <c r="AC14" s="44" t="str">
        <f t="shared" si="15"/>
        <v>Harvey Road</v>
      </c>
      <c r="AE14" s="11">
        <f t="shared" si="7"/>
        <v>5</v>
      </c>
      <c r="AF14" s="7">
        <f t="shared" si="16"/>
        <v>36.86</v>
      </c>
      <c r="AG14" s="7"/>
      <c r="AH14" s="147">
        <f t="shared" si="17"/>
        <v>9</v>
      </c>
      <c r="AI14" s="135" t="str">
        <f t="shared" si="18"/>
        <v>Myles  Presence</v>
      </c>
      <c r="AJ14" s="135" t="str">
        <f t="shared" si="8"/>
        <v>Heath Mount</v>
      </c>
      <c r="AK14" s="148">
        <f t="shared" si="19"/>
        <v>40</v>
      </c>
      <c r="AL14" s="148">
        <f t="shared" si="9"/>
        <v>37.909999999999997</v>
      </c>
      <c r="AM14" s="149" t="str">
        <f>IFERROR(IF(FIND("DQ",AL14),VLOOKUP(AL14,'DQ Codes'!$B:$C,2,),""),"")</f>
        <v/>
      </c>
    </row>
    <row r="15" spans="1:39" ht="15" x14ac:dyDescent="0.25">
      <c r="B15" s="89">
        <v>10</v>
      </c>
      <c r="C15" s="82" t="s">
        <v>34</v>
      </c>
      <c r="D15" s="82" t="s">
        <v>15</v>
      </c>
      <c r="E15" s="90">
        <v>41.98</v>
      </c>
      <c r="H15" s="4"/>
      <c r="I15" s="20"/>
      <c r="J15" s="20"/>
      <c r="K15" s="35">
        <f>K17-1</f>
        <v>3</v>
      </c>
      <c r="L15" s="36" t="str">
        <f t="shared" si="0"/>
        <v>Henry Baxendale</v>
      </c>
      <c r="M15" s="36" t="str">
        <f t="shared" si="1"/>
        <v>Heath Mount</v>
      </c>
      <c r="N15" s="37">
        <f t="shared" si="2"/>
        <v>41.98</v>
      </c>
      <c r="O15" s="36">
        <v>1</v>
      </c>
      <c r="P15" s="36"/>
      <c r="Q15" s="20">
        <v>2</v>
      </c>
      <c r="R15" s="42">
        <f t="shared" si="21"/>
        <v>6</v>
      </c>
      <c r="S15" s="42" t="str">
        <f t="shared" si="11"/>
        <v>126</v>
      </c>
      <c r="T15" s="31" t="str">
        <f t="shared" si="22"/>
        <v>George Gray</v>
      </c>
      <c r="U15" s="31" t="str">
        <f t="shared" si="22"/>
        <v>Berkhamsted</v>
      </c>
      <c r="V15" s="30">
        <f t="shared" si="22"/>
        <v>42.48</v>
      </c>
      <c r="X15" s="17">
        <f t="shared" si="12"/>
        <v>2</v>
      </c>
      <c r="Y15" s="19">
        <f t="shared" si="13"/>
        <v>6</v>
      </c>
      <c r="Z15" s="43">
        <f>VLOOKUP($S15,'Programme and CT sheets'!$A:$I,8,)</f>
        <v>41.65</v>
      </c>
      <c r="AB15" s="44" t="str">
        <f t="shared" si="14"/>
        <v>George Gray</v>
      </c>
      <c r="AC15" s="44" t="str">
        <f t="shared" si="15"/>
        <v>Berkhamsted</v>
      </c>
      <c r="AE15" s="11">
        <f t="shared" si="7"/>
        <v>12</v>
      </c>
      <c r="AF15" s="7">
        <f t="shared" si="16"/>
        <v>41.65</v>
      </c>
      <c r="AG15" s="7"/>
      <c r="AH15" s="147">
        <f t="shared" si="17"/>
        <v>10</v>
      </c>
      <c r="AI15" s="135" t="str">
        <f t="shared" si="18"/>
        <v>Raphael John</v>
      </c>
      <c r="AJ15" s="135" t="str">
        <f t="shared" si="8"/>
        <v>Heath Mount</v>
      </c>
      <c r="AK15" s="148">
        <f t="shared" si="19"/>
        <v>44.87</v>
      </c>
      <c r="AL15" s="148">
        <f t="shared" si="9"/>
        <v>38.61</v>
      </c>
      <c r="AM15" s="149" t="str">
        <f>IFERROR(IF(FIND("DQ",AL15),VLOOKUP(AL15,'DQ Codes'!$B:$C,2,),""),"")</f>
        <v/>
      </c>
    </row>
    <row r="16" spans="1:39" ht="15" x14ac:dyDescent="0.25">
      <c r="B16" s="89">
        <v>11</v>
      </c>
      <c r="C16" s="82" t="s">
        <v>33</v>
      </c>
      <c r="D16" s="82" t="s">
        <v>16</v>
      </c>
      <c r="E16" s="90">
        <v>41.85</v>
      </c>
      <c r="H16" s="4"/>
      <c r="I16" s="20"/>
      <c r="J16" s="20"/>
      <c r="K16" s="35">
        <f>K17+1</f>
        <v>5</v>
      </c>
      <c r="L16" s="36" t="str">
        <f t="shared" si="0"/>
        <v>Charlie Sylvester</v>
      </c>
      <c r="M16" s="36" t="str">
        <f t="shared" si="1"/>
        <v>Harvey Road</v>
      </c>
      <c r="N16" s="37">
        <f t="shared" si="2"/>
        <v>41.85</v>
      </c>
      <c r="O16" s="36">
        <v>1</v>
      </c>
      <c r="P16" s="36"/>
      <c r="Q16" s="20">
        <v>2</v>
      </c>
      <c r="R16" s="42">
        <f t="shared" si="21"/>
        <v>7</v>
      </c>
      <c r="S16" s="42" t="str">
        <f t="shared" si="11"/>
        <v>127</v>
      </c>
      <c r="T16" s="31" t="str">
        <f t="shared" si="22"/>
        <v>Nicholas Pemberton</v>
      </c>
      <c r="U16" s="31" t="str">
        <f t="shared" si="22"/>
        <v>Chesham Prep</v>
      </c>
      <c r="V16" s="30">
        <f t="shared" si="22"/>
        <v>43.83</v>
      </c>
      <c r="X16" s="17">
        <f t="shared" si="12"/>
        <v>2</v>
      </c>
      <c r="Y16" s="19">
        <f t="shared" si="13"/>
        <v>7</v>
      </c>
      <c r="Z16" s="43">
        <f>VLOOKUP($S16,'Programme and CT sheets'!$A:$I,8,)</f>
        <v>43.62</v>
      </c>
      <c r="AB16" s="44" t="str">
        <f t="shared" si="14"/>
        <v>Nicholas Pemberton</v>
      </c>
      <c r="AC16" s="44" t="str">
        <f t="shared" si="15"/>
        <v>Chesham Prep</v>
      </c>
      <c r="AE16" s="11">
        <f t="shared" si="7"/>
        <v>18</v>
      </c>
      <c r="AF16" s="7">
        <f t="shared" si="16"/>
        <v>43.62</v>
      </c>
      <c r="AG16" s="7"/>
      <c r="AH16" s="147">
        <f t="shared" si="17"/>
        <v>11</v>
      </c>
      <c r="AI16" s="135" t="str">
        <f t="shared" si="18"/>
        <v>William Buckley</v>
      </c>
      <c r="AJ16" s="135" t="str">
        <f t="shared" si="8"/>
        <v>Parkgate</v>
      </c>
      <c r="AK16" s="148">
        <f t="shared" si="19"/>
        <v>39.770000000000003</v>
      </c>
      <c r="AL16" s="148">
        <f t="shared" si="9"/>
        <v>39.909999999999997</v>
      </c>
      <c r="AM16" s="149" t="str">
        <f>IFERROR(IF(FIND("DQ",AL16),VLOOKUP(AL16,'DQ Codes'!$B:$C,2,),""),"")</f>
        <v/>
      </c>
    </row>
    <row r="17" spans="2:39" ht="15" x14ac:dyDescent="0.25">
      <c r="B17" s="89">
        <v>12</v>
      </c>
      <c r="C17" s="82" t="s">
        <v>32</v>
      </c>
      <c r="D17" s="82" t="s">
        <v>15</v>
      </c>
      <c r="E17" s="90">
        <v>40</v>
      </c>
      <c r="H17" s="4"/>
      <c r="I17" s="20"/>
      <c r="J17" s="20"/>
      <c r="K17" s="40">
        <v>4</v>
      </c>
      <c r="L17" s="38" t="str">
        <f t="shared" si="0"/>
        <v>Myles  Presence</v>
      </c>
      <c r="M17" s="38" t="str">
        <f t="shared" si="1"/>
        <v>Heath Mount</v>
      </c>
      <c r="N17" s="39">
        <f t="shared" si="2"/>
        <v>40</v>
      </c>
      <c r="O17" s="36">
        <v>1</v>
      </c>
      <c r="P17" s="36"/>
      <c r="Q17" s="20">
        <v>2</v>
      </c>
      <c r="R17" s="42">
        <f>R25</f>
        <v>8</v>
      </c>
      <c r="S17" s="42" t="str">
        <f t="shared" si="11"/>
        <v>128</v>
      </c>
      <c r="T17" s="31" t="str">
        <f t="shared" si="22"/>
        <v>Freddie Thon</v>
      </c>
      <c r="U17" s="31" t="str">
        <f t="shared" si="22"/>
        <v>Lockers Park</v>
      </c>
      <c r="V17" s="30">
        <f t="shared" si="22"/>
        <v>44.01</v>
      </c>
      <c r="X17" s="17">
        <f t="shared" si="12"/>
        <v>2</v>
      </c>
      <c r="Y17" s="19">
        <f t="shared" si="13"/>
        <v>8</v>
      </c>
      <c r="Z17" s="43">
        <f>VLOOKUP($S17,'Programme and CT sheets'!$A:$I,8,)</f>
        <v>43.32</v>
      </c>
      <c r="AB17" s="44" t="str">
        <f t="shared" si="14"/>
        <v>Freddie Thon</v>
      </c>
      <c r="AC17" s="44" t="str">
        <f t="shared" si="15"/>
        <v>Lockers Park</v>
      </c>
      <c r="AE17" s="11">
        <f t="shared" si="7"/>
        <v>16</v>
      </c>
      <c r="AF17" s="7">
        <f t="shared" si="16"/>
        <v>43.32</v>
      </c>
      <c r="AG17" s="7"/>
      <c r="AH17" s="147">
        <f t="shared" si="17"/>
        <v>12</v>
      </c>
      <c r="AI17" s="135" t="str">
        <f t="shared" si="18"/>
        <v>George Gray</v>
      </c>
      <c r="AJ17" s="135" t="str">
        <f t="shared" si="8"/>
        <v>Berkhamsted</v>
      </c>
      <c r="AK17" s="148">
        <f t="shared" si="19"/>
        <v>42.48</v>
      </c>
      <c r="AL17" s="148">
        <f t="shared" si="9"/>
        <v>41.65</v>
      </c>
      <c r="AM17" s="149" t="str">
        <f>IFERROR(IF(FIND("DQ",AL17),VLOOKUP(AL17,'DQ Codes'!$B:$C,2,),""),"")</f>
        <v/>
      </c>
    </row>
    <row r="18" spans="2:39" ht="15" x14ac:dyDescent="0.25">
      <c r="B18" s="89">
        <v>13</v>
      </c>
      <c r="C18" s="82" t="s">
        <v>31</v>
      </c>
      <c r="D18" s="82" t="s">
        <v>12</v>
      </c>
      <c r="E18" s="90">
        <v>39.99</v>
      </c>
      <c r="H18" s="4"/>
      <c r="I18" s="20"/>
      <c r="J18" s="20"/>
      <c r="K18" s="32">
        <f t="shared" ref="K18" si="26">K20+1</f>
        <v>8</v>
      </c>
      <c r="L18" s="33" t="str">
        <f t="shared" si="0"/>
        <v>Nuccio Stanton-Rotondi</v>
      </c>
      <c r="M18" s="33" t="str">
        <f t="shared" si="1"/>
        <v>Edge Grove</v>
      </c>
      <c r="N18" s="34">
        <f t="shared" si="2"/>
        <v>39.99</v>
      </c>
      <c r="O18" s="36">
        <v>1</v>
      </c>
      <c r="P18" s="36"/>
      <c r="Q18" s="20">
        <v>3</v>
      </c>
      <c r="R18" s="42">
        <f t="shared" ref="R18:R23" si="27">R19-1</f>
        <v>1</v>
      </c>
      <c r="S18" s="42" t="str">
        <f t="shared" si="11"/>
        <v>131</v>
      </c>
      <c r="T18" s="31" t="str">
        <f>VLOOKUP($R18,$K$18:$N$25,T$5,)</f>
        <v>William Buckley</v>
      </c>
      <c r="U18" s="31" t="str">
        <f>VLOOKUP($R18,$K$18:$N$25,U$5,)</f>
        <v>Parkgate</v>
      </c>
      <c r="V18" s="30">
        <f>VLOOKUP($R18,$K$18:$N$25,V$5,)</f>
        <v>39.770000000000003</v>
      </c>
      <c r="X18" s="17">
        <f t="shared" si="12"/>
        <v>3</v>
      </c>
      <c r="Y18" s="19">
        <f t="shared" si="13"/>
        <v>1</v>
      </c>
      <c r="Z18" s="43">
        <f>VLOOKUP($S18,'Programme and CT sheets'!$A:$I,8,)</f>
        <v>39.909999999999997</v>
      </c>
      <c r="AB18" s="44" t="str">
        <f t="shared" si="14"/>
        <v>William Buckley</v>
      </c>
      <c r="AC18" s="44" t="str">
        <f t="shared" si="15"/>
        <v>Parkgate</v>
      </c>
      <c r="AE18" s="11">
        <f t="shared" si="7"/>
        <v>11</v>
      </c>
      <c r="AF18" s="7">
        <f t="shared" si="16"/>
        <v>39.909999999999997</v>
      </c>
      <c r="AG18" s="7"/>
      <c r="AH18" s="147">
        <f t="shared" si="17"/>
        <v>13</v>
      </c>
      <c r="AI18" s="135" t="str">
        <f t="shared" si="18"/>
        <v>Joseph Kelly</v>
      </c>
      <c r="AJ18" s="135" t="str">
        <f t="shared" si="8"/>
        <v>St Cuthbert Mayne</v>
      </c>
      <c r="AK18" s="148">
        <f t="shared" si="19"/>
        <v>44.35</v>
      </c>
      <c r="AL18" s="148">
        <f t="shared" si="9"/>
        <v>42.59</v>
      </c>
      <c r="AM18" s="149" t="str">
        <f>IFERROR(IF(FIND("DQ",AL18),VLOOKUP(AL18,'DQ Codes'!$B:$C,2,),""),"")</f>
        <v/>
      </c>
    </row>
    <row r="19" spans="2:39" s="3" customFormat="1" ht="15" x14ac:dyDescent="0.25">
      <c r="B19" s="89">
        <v>14</v>
      </c>
      <c r="C19" s="82" t="s">
        <v>30</v>
      </c>
      <c r="D19" s="82" t="s">
        <v>14</v>
      </c>
      <c r="E19" s="90">
        <v>39.770000000000003</v>
      </c>
      <c r="G19" s="12"/>
      <c r="H19" s="4"/>
      <c r="I19" s="20"/>
      <c r="J19" s="20"/>
      <c r="K19" s="35">
        <f t="shared" ref="K19" si="28">K21-1</f>
        <v>1</v>
      </c>
      <c r="L19" s="36" t="str">
        <f t="shared" si="0"/>
        <v>William Buckley</v>
      </c>
      <c r="M19" s="36" t="str">
        <f t="shared" si="1"/>
        <v>Parkgate</v>
      </c>
      <c r="N19" s="37">
        <f t="shared" si="2"/>
        <v>39.770000000000003</v>
      </c>
      <c r="O19" s="36">
        <v>1</v>
      </c>
      <c r="P19" s="36"/>
      <c r="Q19" s="20">
        <v>3</v>
      </c>
      <c r="R19" s="42">
        <f t="shared" si="27"/>
        <v>2</v>
      </c>
      <c r="S19" s="42" t="str">
        <f t="shared" si="11"/>
        <v>132</v>
      </c>
      <c r="T19" s="31" t="str">
        <f t="shared" ref="T19:V25" si="29">VLOOKUP($R19,$K$18:$N$25,T$5,)</f>
        <v>Alexandeh Ghosh</v>
      </c>
      <c r="U19" s="31" t="str">
        <f t="shared" si="29"/>
        <v>Edge Grove</v>
      </c>
      <c r="V19" s="30">
        <f t="shared" si="29"/>
        <v>39</v>
      </c>
      <c r="W19" s="19"/>
      <c r="X19" s="17">
        <f t="shared" si="12"/>
        <v>3</v>
      </c>
      <c r="Y19" s="19">
        <f t="shared" si="13"/>
        <v>2</v>
      </c>
      <c r="Z19" s="43">
        <f>VLOOKUP($S19,'Programme and CT sheets'!$A:$I,8,)</f>
        <v>43.1</v>
      </c>
      <c r="AA19" s="19"/>
      <c r="AB19" s="44" t="str">
        <f t="shared" si="14"/>
        <v>Alexandeh Ghosh</v>
      </c>
      <c r="AC19" s="44" t="str">
        <f t="shared" si="15"/>
        <v>Edge Grove</v>
      </c>
      <c r="AE19" s="11">
        <f t="shared" si="7"/>
        <v>15</v>
      </c>
      <c r="AF19" s="7">
        <f t="shared" si="16"/>
        <v>43.1</v>
      </c>
      <c r="AG19" s="7"/>
      <c r="AH19" s="147">
        <f t="shared" si="17"/>
        <v>14</v>
      </c>
      <c r="AI19" s="135" t="str">
        <f t="shared" si="18"/>
        <v>George Ball</v>
      </c>
      <c r="AJ19" s="135" t="str">
        <f t="shared" si="8"/>
        <v>Lockers Park</v>
      </c>
      <c r="AK19" s="148">
        <f t="shared" si="19"/>
        <v>43.17</v>
      </c>
      <c r="AL19" s="148">
        <f t="shared" si="9"/>
        <v>42.84</v>
      </c>
      <c r="AM19" s="149" t="str">
        <f>IFERROR(IF(FIND("DQ",AL19),VLOOKUP(AL19,'DQ Codes'!$B:$C,2,),""),"")</f>
        <v/>
      </c>
    </row>
    <row r="20" spans="2:39" ht="15" x14ac:dyDescent="0.25">
      <c r="B20" s="89">
        <v>15</v>
      </c>
      <c r="C20" s="82" t="s">
        <v>29</v>
      </c>
      <c r="D20" s="82" t="s">
        <v>377</v>
      </c>
      <c r="E20" s="90">
        <v>39.76</v>
      </c>
      <c r="H20" s="4"/>
      <c r="I20" s="20"/>
      <c r="J20" s="20"/>
      <c r="K20" s="35">
        <f t="shared" ref="K20" si="30">K22+1</f>
        <v>7</v>
      </c>
      <c r="L20" s="36" t="str">
        <f t="shared" si="0"/>
        <v>Jack Kelly</v>
      </c>
      <c r="M20" s="36" t="str">
        <f t="shared" si="1"/>
        <v>Buxted C/E Primary</v>
      </c>
      <c r="N20" s="37">
        <f t="shared" si="2"/>
        <v>39.76</v>
      </c>
      <c r="O20" s="36">
        <v>1</v>
      </c>
      <c r="P20" s="36"/>
      <c r="Q20" s="20">
        <v>3</v>
      </c>
      <c r="R20" s="42">
        <f t="shared" si="27"/>
        <v>3</v>
      </c>
      <c r="S20" s="42" t="str">
        <f t="shared" si="11"/>
        <v>133</v>
      </c>
      <c r="T20" s="31" t="str">
        <f t="shared" si="29"/>
        <v>Theo Lim</v>
      </c>
      <c r="U20" s="31" t="str">
        <f t="shared" si="29"/>
        <v>St Anthony's</v>
      </c>
      <c r="V20" s="30">
        <f t="shared" si="29"/>
        <v>37.26</v>
      </c>
      <c r="X20" s="17">
        <f t="shared" si="12"/>
        <v>3</v>
      </c>
      <c r="Y20" s="19">
        <f t="shared" si="13"/>
        <v>3</v>
      </c>
      <c r="Z20" s="43">
        <f>VLOOKUP($S20,'Programme and CT sheets'!$A:$I,8,)</f>
        <v>37.29</v>
      </c>
      <c r="AB20" s="44" t="str">
        <f t="shared" si="14"/>
        <v>Theo Lim</v>
      </c>
      <c r="AC20" s="44" t="str">
        <f t="shared" si="15"/>
        <v>St Anthony's</v>
      </c>
      <c r="AE20" s="11">
        <f t="shared" si="7"/>
        <v>7</v>
      </c>
      <c r="AF20" s="7">
        <f t="shared" si="16"/>
        <v>37.29</v>
      </c>
      <c r="AG20" s="7"/>
      <c r="AH20" s="147">
        <f t="shared" si="17"/>
        <v>15</v>
      </c>
      <c r="AI20" s="135" t="str">
        <f t="shared" si="18"/>
        <v>Alexandeh Ghosh</v>
      </c>
      <c r="AJ20" s="135" t="str">
        <f t="shared" si="8"/>
        <v>Edge Grove</v>
      </c>
      <c r="AK20" s="148">
        <f t="shared" si="19"/>
        <v>39</v>
      </c>
      <c r="AL20" s="148">
        <f t="shared" si="9"/>
        <v>43.1</v>
      </c>
      <c r="AM20" s="149" t="str">
        <f>IFERROR(IF(FIND("DQ",AL20),VLOOKUP(AL20,'DQ Codes'!$B:$C,2,),""),"")</f>
        <v/>
      </c>
    </row>
    <row r="21" spans="2:39" ht="15" x14ac:dyDescent="0.25">
      <c r="B21" s="89">
        <v>16</v>
      </c>
      <c r="C21" s="82" t="s">
        <v>28</v>
      </c>
      <c r="D21" s="82" t="s">
        <v>12</v>
      </c>
      <c r="E21" s="90">
        <v>39</v>
      </c>
      <c r="H21" s="4"/>
      <c r="I21" s="20"/>
      <c r="J21" s="20"/>
      <c r="K21" s="35">
        <f t="shared" ref="K21" si="31">K23-1</f>
        <v>2</v>
      </c>
      <c r="L21" s="36" t="str">
        <f t="shared" si="0"/>
        <v>Alexandeh Ghosh</v>
      </c>
      <c r="M21" s="36" t="str">
        <f t="shared" si="1"/>
        <v>Edge Grove</v>
      </c>
      <c r="N21" s="37">
        <f t="shared" si="2"/>
        <v>39</v>
      </c>
      <c r="O21" s="36">
        <v>1</v>
      </c>
      <c r="P21" s="36"/>
      <c r="Q21" s="20">
        <v>3</v>
      </c>
      <c r="R21" s="42">
        <f t="shared" si="27"/>
        <v>4</v>
      </c>
      <c r="S21" s="42" t="str">
        <f t="shared" si="11"/>
        <v>134</v>
      </c>
      <c r="T21" s="31" t="str">
        <f t="shared" si="29"/>
        <v>Lanre Pratt</v>
      </c>
      <c r="U21" s="31" t="str">
        <f t="shared" si="29"/>
        <v>Haberdashers Boys</v>
      </c>
      <c r="V21" s="30">
        <f t="shared" si="29"/>
        <v>35.869999999999997</v>
      </c>
      <c r="X21" s="17">
        <f t="shared" si="12"/>
        <v>3</v>
      </c>
      <c r="Y21" s="19">
        <f t="shared" si="13"/>
        <v>4</v>
      </c>
      <c r="Z21" s="43">
        <f>VLOOKUP($S21,'Programme and CT sheets'!$A:$I,8,)</f>
        <v>34.82</v>
      </c>
      <c r="AB21" s="44" t="str">
        <f t="shared" si="14"/>
        <v>Lanre Pratt</v>
      </c>
      <c r="AC21" s="44" t="str">
        <f t="shared" si="15"/>
        <v>Haberdashers Boys</v>
      </c>
      <c r="AE21" s="11">
        <f t="shared" si="7"/>
        <v>1</v>
      </c>
      <c r="AF21" s="7">
        <f t="shared" si="16"/>
        <v>34.82</v>
      </c>
      <c r="AG21" s="7"/>
      <c r="AH21" s="147">
        <f t="shared" si="17"/>
        <v>16</v>
      </c>
      <c r="AI21" s="135" t="str">
        <f t="shared" si="18"/>
        <v>Freddie Thon</v>
      </c>
      <c r="AJ21" s="135" t="str">
        <f t="shared" si="8"/>
        <v>Lockers Park</v>
      </c>
      <c r="AK21" s="148">
        <f t="shared" si="19"/>
        <v>44.01</v>
      </c>
      <c r="AL21" s="148">
        <f t="shared" si="9"/>
        <v>43.32</v>
      </c>
      <c r="AM21" s="149" t="str">
        <f>IFERROR(IF(FIND("DQ",AL21),VLOOKUP(AL21,'DQ Codes'!$B:$C,2,),""),"")</f>
        <v/>
      </c>
    </row>
    <row r="22" spans="2:39" ht="15" x14ac:dyDescent="0.25">
      <c r="B22" s="89">
        <v>17</v>
      </c>
      <c r="C22" s="82" t="s">
        <v>27</v>
      </c>
      <c r="D22" s="82" t="s">
        <v>11</v>
      </c>
      <c r="E22" s="90">
        <v>38.4</v>
      </c>
      <c r="H22" s="4"/>
      <c r="I22" s="20"/>
      <c r="J22" s="20"/>
      <c r="K22" s="35">
        <f>K24+1</f>
        <v>6</v>
      </c>
      <c r="L22" s="36" t="str">
        <f t="shared" si="0"/>
        <v>João  Costa</v>
      </c>
      <c r="M22" s="36" t="str">
        <f t="shared" si="1"/>
        <v>York House</v>
      </c>
      <c r="N22" s="37">
        <f t="shared" si="2"/>
        <v>38.4</v>
      </c>
      <c r="O22" s="36">
        <v>1</v>
      </c>
      <c r="P22" s="36"/>
      <c r="Q22" s="20">
        <v>3</v>
      </c>
      <c r="R22" s="42">
        <f t="shared" si="27"/>
        <v>5</v>
      </c>
      <c r="S22" s="42" t="str">
        <f t="shared" si="11"/>
        <v>135</v>
      </c>
      <c r="T22" s="31" t="str">
        <f t="shared" si="29"/>
        <v>Lucas Hartley</v>
      </c>
      <c r="U22" s="31" t="str">
        <f t="shared" si="29"/>
        <v>How Wood</v>
      </c>
      <c r="V22" s="30">
        <f t="shared" si="29"/>
        <v>36.33</v>
      </c>
      <c r="X22" s="17">
        <f t="shared" si="12"/>
        <v>3</v>
      </c>
      <c r="Y22" s="19">
        <f t="shared" si="13"/>
        <v>5</v>
      </c>
      <c r="Z22" s="43">
        <f>VLOOKUP($S22,'Programme and CT sheets'!$A:$I,8,)</f>
        <v>34.950000000000003</v>
      </c>
      <c r="AB22" s="44" t="str">
        <f t="shared" si="14"/>
        <v>Lucas Hartley</v>
      </c>
      <c r="AC22" s="44" t="str">
        <f t="shared" si="15"/>
        <v>How Wood</v>
      </c>
      <c r="AE22" s="11">
        <f t="shared" si="7"/>
        <v>2</v>
      </c>
      <c r="AF22" s="7">
        <f t="shared" si="16"/>
        <v>34.950000000000003</v>
      </c>
      <c r="AG22" s="7"/>
      <c r="AH22" s="147">
        <f t="shared" si="17"/>
        <v>17</v>
      </c>
      <c r="AI22" s="135" t="str">
        <f t="shared" si="18"/>
        <v>Cole Moore</v>
      </c>
      <c r="AJ22" s="135" t="str">
        <f t="shared" si="8"/>
        <v>Berkhamsted</v>
      </c>
      <c r="AK22" s="148">
        <f t="shared" si="19"/>
        <v>44.05</v>
      </c>
      <c r="AL22" s="148">
        <f t="shared" si="9"/>
        <v>43.61</v>
      </c>
      <c r="AM22" s="149" t="str">
        <f>IFERROR(IF(FIND("DQ",AL22),VLOOKUP(AL22,'DQ Codes'!$B:$C,2,),""),"")</f>
        <v/>
      </c>
    </row>
    <row r="23" spans="2:39" ht="15" x14ac:dyDescent="0.25">
      <c r="B23" s="89">
        <v>18</v>
      </c>
      <c r="C23" s="82" t="s">
        <v>26</v>
      </c>
      <c r="D23" s="82" t="s">
        <v>10</v>
      </c>
      <c r="E23" s="90">
        <v>37.26</v>
      </c>
      <c r="H23" s="4"/>
      <c r="I23" s="20"/>
      <c r="J23" s="20"/>
      <c r="K23" s="35">
        <f>K25-1</f>
        <v>3</v>
      </c>
      <c r="L23" s="36" t="str">
        <f t="shared" si="0"/>
        <v>Theo Lim</v>
      </c>
      <c r="M23" s="36" t="str">
        <f t="shared" si="1"/>
        <v>St Anthony's</v>
      </c>
      <c r="N23" s="37">
        <f t="shared" si="2"/>
        <v>37.26</v>
      </c>
      <c r="O23" s="36">
        <v>1</v>
      </c>
      <c r="P23" s="36"/>
      <c r="Q23" s="20">
        <v>3</v>
      </c>
      <c r="R23" s="42">
        <f t="shared" si="27"/>
        <v>6</v>
      </c>
      <c r="S23" s="42" t="str">
        <f t="shared" si="11"/>
        <v>136</v>
      </c>
      <c r="T23" s="31" t="str">
        <f t="shared" si="29"/>
        <v>João  Costa</v>
      </c>
      <c r="U23" s="31" t="str">
        <f t="shared" si="29"/>
        <v>York House</v>
      </c>
      <c r="V23" s="30">
        <f t="shared" si="29"/>
        <v>38.4</v>
      </c>
      <c r="X23" s="17">
        <f t="shared" si="12"/>
        <v>3</v>
      </c>
      <c r="Y23" s="19">
        <f t="shared" si="13"/>
        <v>6</v>
      </c>
      <c r="Z23" s="43">
        <f>VLOOKUP($S23,'Programme and CT sheets'!$A:$I,8,)</f>
        <v>36.89</v>
      </c>
      <c r="AB23" s="44" t="str">
        <f t="shared" si="14"/>
        <v>João  Costa</v>
      </c>
      <c r="AC23" s="44" t="str">
        <f t="shared" si="15"/>
        <v>York House</v>
      </c>
      <c r="AE23" s="11">
        <f t="shared" si="7"/>
        <v>6</v>
      </c>
      <c r="AF23" s="7">
        <f t="shared" si="16"/>
        <v>36.89</v>
      </c>
      <c r="AG23" s="7"/>
      <c r="AH23" s="147">
        <f t="shared" si="17"/>
        <v>18</v>
      </c>
      <c r="AI23" s="135" t="str">
        <f t="shared" si="18"/>
        <v>Nicholas Pemberton</v>
      </c>
      <c r="AJ23" s="135" t="str">
        <f t="shared" si="8"/>
        <v>Chesham Prep</v>
      </c>
      <c r="AK23" s="148">
        <f t="shared" si="19"/>
        <v>43.83</v>
      </c>
      <c r="AL23" s="148">
        <f t="shared" si="9"/>
        <v>43.62</v>
      </c>
      <c r="AM23" s="149" t="str">
        <f>IFERROR(IF(FIND("DQ",AL23),VLOOKUP(AL23,'DQ Codes'!$B:$C,2,),""),"")</f>
        <v/>
      </c>
    </row>
    <row r="24" spans="2:39" ht="15" x14ac:dyDescent="0.25">
      <c r="B24" s="89">
        <v>19</v>
      </c>
      <c r="C24" s="82" t="s">
        <v>25</v>
      </c>
      <c r="D24" s="82" t="s">
        <v>9</v>
      </c>
      <c r="E24" s="90">
        <v>36.33</v>
      </c>
      <c r="H24" s="4"/>
      <c r="I24" s="28"/>
      <c r="J24" s="28"/>
      <c r="K24" s="35">
        <f>K25+1</f>
        <v>5</v>
      </c>
      <c r="L24" s="36" t="str">
        <f t="shared" si="0"/>
        <v>Lucas Hartley</v>
      </c>
      <c r="M24" s="36" t="str">
        <f t="shared" si="1"/>
        <v>How Wood</v>
      </c>
      <c r="N24" s="37">
        <f t="shared" si="2"/>
        <v>36.33</v>
      </c>
      <c r="O24" s="36">
        <v>1</v>
      </c>
      <c r="P24" s="36"/>
      <c r="Q24" s="20">
        <v>3</v>
      </c>
      <c r="R24" s="42">
        <f>R25-1</f>
        <v>7</v>
      </c>
      <c r="S24" s="42" t="str">
        <f t="shared" si="11"/>
        <v>137</v>
      </c>
      <c r="T24" s="31" t="str">
        <f t="shared" si="29"/>
        <v>Jack Kelly</v>
      </c>
      <c r="U24" s="31" t="str">
        <f t="shared" si="29"/>
        <v>Buxted C/E Primary</v>
      </c>
      <c r="V24" s="30">
        <f t="shared" si="29"/>
        <v>39.76</v>
      </c>
      <c r="X24" s="17">
        <f t="shared" si="12"/>
        <v>3</v>
      </c>
      <c r="Y24" s="19">
        <f t="shared" si="13"/>
        <v>7</v>
      </c>
      <c r="Z24" s="43">
        <f>VLOOKUP($S24,'Programme and CT sheets'!$A:$I,8,)</f>
        <v>36.72</v>
      </c>
      <c r="AB24" s="44" t="str">
        <f t="shared" si="14"/>
        <v>Jack Kelly</v>
      </c>
      <c r="AC24" s="44" t="str">
        <f t="shared" si="15"/>
        <v>Buxted C/E Primary</v>
      </c>
      <c r="AE24" s="11">
        <f t="shared" si="7"/>
        <v>4</v>
      </c>
      <c r="AF24" s="7">
        <f t="shared" si="16"/>
        <v>36.72</v>
      </c>
      <c r="AG24" s="7"/>
      <c r="AH24" s="147">
        <f t="shared" si="17"/>
        <v>19</v>
      </c>
      <c r="AI24" s="135" t="str">
        <f t="shared" si="18"/>
        <v>Shinnosuke Hashiba-Charlton</v>
      </c>
      <c r="AJ24" s="135" t="str">
        <f t="shared" si="8"/>
        <v>Aldenham</v>
      </c>
      <c r="AK24" s="148">
        <f t="shared" si="19"/>
        <v>44</v>
      </c>
      <c r="AL24" s="148">
        <f t="shared" si="9"/>
        <v>43.96</v>
      </c>
      <c r="AM24" s="149" t="str">
        <f>IFERROR(IF(FIND("DQ",AL24),VLOOKUP(AL24,'DQ Codes'!$B:$C,2,),""),"")</f>
        <v/>
      </c>
    </row>
    <row r="25" spans="2:39" ht="15" x14ac:dyDescent="0.25">
      <c r="B25" s="89">
        <v>20</v>
      </c>
      <c r="C25" s="82" t="s">
        <v>24</v>
      </c>
      <c r="D25" s="82" t="s">
        <v>8</v>
      </c>
      <c r="E25" s="90">
        <v>35.869999999999997</v>
      </c>
      <c r="H25" s="9"/>
      <c r="I25" s="29"/>
      <c r="J25" s="29"/>
      <c r="K25" s="40">
        <v>4</v>
      </c>
      <c r="L25" s="38" t="str">
        <f t="shared" si="0"/>
        <v>Lanre Pratt</v>
      </c>
      <c r="M25" s="38" t="str">
        <f t="shared" si="1"/>
        <v>Haberdashers Boys</v>
      </c>
      <c r="N25" s="39">
        <f t="shared" si="2"/>
        <v>35.869999999999997</v>
      </c>
      <c r="O25" s="36">
        <v>1</v>
      </c>
      <c r="P25" s="36"/>
      <c r="Q25" s="20">
        <v>3</v>
      </c>
      <c r="R25" s="9">
        <v>8</v>
      </c>
      <c r="S25" s="42" t="str">
        <f t="shared" si="11"/>
        <v>138</v>
      </c>
      <c r="T25" s="31" t="str">
        <f t="shared" si="29"/>
        <v>Nuccio Stanton-Rotondi</v>
      </c>
      <c r="U25" s="31" t="str">
        <f t="shared" si="29"/>
        <v>Edge Grove</v>
      </c>
      <c r="V25" s="30">
        <f t="shared" si="29"/>
        <v>39.99</v>
      </c>
      <c r="X25" s="17">
        <f t="shared" si="12"/>
        <v>3</v>
      </c>
      <c r="Y25" s="19">
        <f t="shared" si="13"/>
        <v>8</v>
      </c>
      <c r="Z25" s="43">
        <f>VLOOKUP($S25,'Programme and CT sheets'!$A:$I,8,)</f>
        <v>37.57</v>
      </c>
      <c r="AB25" s="44" t="str">
        <f t="shared" si="14"/>
        <v>Nuccio Stanton-Rotondi</v>
      </c>
      <c r="AC25" s="44" t="str">
        <f t="shared" si="15"/>
        <v>Edge Grove</v>
      </c>
      <c r="AE25" s="11">
        <f t="shared" si="7"/>
        <v>8</v>
      </c>
      <c r="AF25" s="7">
        <f t="shared" si="16"/>
        <v>37.57</v>
      </c>
      <c r="AG25" s="7"/>
      <c r="AH25" s="147">
        <f t="shared" si="17"/>
        <v>20</v>
      </c>
      <c r="AI25" s="135" t="str">
        <f t="shared" si="18"/>
        <v>Brodie Stirling</v>
      </c>
      <c r="AJ25" s="135" t="str">
        <f t="shared" si="8"/>
        <v>Great Missenden</v>
      </c>
      <c r="AK25" s="148">
        <f t="shared" si="19"/>
        <v>44.98</v>
      </c>
      <c r="AL25" s="148">
        <f t="shared" si="9"/>
        <v>48.08</v>
      </c>
      <c r="AM25" s="149" t="str">
        <f>IFERROR(IF(FIND("DQ",AL25),VLOOKUP(AL25,'DQ Codes'!$B:$C,2,),""),"")</f>
        <v/>
      </c>
    </row>
    <row r="26" spans="2:39" ht="15" x14ac:dyDescent="0.25">
      <c r="B26" s="89"/>
      <c r="C26" s="82"/>
      <c r="D26" s="82"/>
      <c r="E26" s="90"/>
      <c r="H26" s="9"/>
      <c r="I26" s="29"/>
      <c r="J26" s="29"/>
      <c r="K26" s="152"/>
      <c r="L26" s="36"/>
      <c r="M26" s="36"/>
      <c r="N26" s="36"/>
      <c r="O26" s="36"/>
      <c r="P26" s="36"/>
      <c r="Q26" s="20"/>
      <c r="R26" s="9"/>
      <c r="S26" s="42"/>
      <c r="T26" s="31"/>
      <c r="U26" s="31"/>
      <c r="V26" s="30"/>
      <c r="X26" s="17"/>
      <c r="Z26" s="43"/>
      <c r="AB26" s="44"/>
      <c r="AC26" s="44"/>
      <c r="AE26" s="11"/>
      <c r="AF26" s="7"/>
      <c r="AG26" s="7"/>
      <c r="AH26" s="147"/>
      <c r="AK26" s="148"/>
      <c r="AL26" s="148"/>
    </row>
    <row r="27" spans="2:39" ht="15" x14ac:dyDescent="0.25">
      <c r="B27" s="89"/>
      <c r="C27" s="82"/>
      <c r="D27" s="82"/>
      <c r="E27" s="90"/>
      <c r="H27" s="9"/>
      <c r="I27" s="29"/>
      <c r="J27" s="29"/>
      <c r="K27" s="29"/>
      <c r="L27" s="29"/>
      <c r="M27" s="29"/>
      <c r="N27" s="29"/>
      <c r="O27" s="29"/>
      <c r="P27" s="29"/>
      <c r="Q27" s="29"/>
      <c r="R27" s="29"/>
      <c r="S27" s="29"/>
      <c r="T27" s="30"/>
      <c r="U27" s="29"/>
      <c r="AH27" s="136" t="str">
        <f>B28&amp;" - "&amp;C28&amp;" - "&amp;E28</f>
        <v>Event 2 - Year 5 Girls - 50m Freestyle</v>
      </c>
    </row>
    <row r="28" spans="2:39" x14ac:dyDescent="0.2">
      <c r="B28" s="88" t="s">
        <v>337</v>
      </c>
      <c r="C28" s="2" t="s">
        <v>2</v>
      </c>
      <c r="D28" s="1"/>
      <c r="E28" s="13" t="s">
        <v>1</v>
      </c>
      <c r="G28" s="17" t="s">
        <v>357</v>
      </c>
      <c r="I28" s="19">
        <v>4</v>
      </c>
      <c r="K28" s="19" t="s">
        <v>365</v>
      </c>
      <c r="O28" s="19" t="s">
        <v>368</v>
      </c>
      <c r="P28" s="19" t="s">
        <v>369</v>
      </c>
      <c r="Q28" s="19" t="s">
        <v>367</v>
      </c>
      <c r="R28" s="19" t="s">
        <v>366</v>
      </c>
      <c r="T28" s="19">
        <v>2</v>
      </c>
      <c r="U28" s="19">
        <f>T28+1</f>
        <v>3</v>
      </c>
      <c r="V28" s="17">
        <f>U28+1</f>
        <v>4</v>
      </c>
      <c r="X28" s="19" t="s">
        <v>367</v>
      </c>
      <c r="Y28" s="19" t="s">
        <v>366</v>
      </c>
      <c r="Z28" s="19" t="s">
        <v>372</v>
      </c>
      <c r="AA28" s="19" t="s">
        <v>373</v>
      </c>
      <c r="AB28" s="19" t="s">
        <v>369</v>
      </c>
      <c r="AC28" s="19" t="s">
        <v>374</v>
      </c>
      <c r="AE28" s="19" t="s">
        <v>375</v>
      </c>
      <c r="AF28" s="19"/>
      <c r="AG28" s="19" t="s">
        <v>371</v>
      </c>
      <c r="AH28" s="145" t="s">
        <v>382</v>
      </c>
      <c r="AI28" s="145" t="s">
        <v>369</v>
      </c>
      <c r="AJ28" s="145" t="s">
        <v>374</v>
      </c>
      <c r="AK28" s="146" t="s">
        <v>384</v>
      </c>
      <c r="AL28" s="146" t="s">
        <v>383</v>
      </c>
    </row>
    <row r="29" spans="2:39" ht="15" x14ac:dyDescent="0.25">
      <c r="B29" s="53">
        <v>1</v>
      </c>
      <c r="C29" t="s">
        <v>80</v>
      </c>
      <c r="D29" t="s">
        <v>55</v>
      </c>
      <c r="E29" s="7">
        <v>44.84</v>
      </c>
      <c r="K29" s="107">
        <v>5</v>
      </c>
      <c r="L29" s="33" t="str">
        <f t="shared" ref="L29" si="32">C29</f>
        <v>Amelia Jones</v>
      </c>
      <c r="M29" s="33" t="str">
        <f t="shared" ref="M29" si="33">D29</f>
        <v>Russell School</v>
      </c>
      <c r="N29" s="34">
        <f t="shared" ref="N29" si="34">E29</f>
        <v>44.84</v>
      </c>
      <c r="O29" s="19">
        <v>2</v>
      </c>
      <c r="P29" s="41" t="str">
        <f>C28</f>
        <v>Year 5 Girls</v>
      </c>
      <c r="Q29" s="19">
        <v>1</v>
      </c>
      <c r="R29" s="110">
        <f>K29</f>
        <v>5</v>
      </c>
      <c r="S29" s="42" t="str">
        <f t="shared" ref="S29" si="35">CONCATENATE(TEXT(O29,0),TEXT(Q29,0),TEXT(R29,0))</f>
        <v>215</v>
      </c>
      <c r="T29" s="31" t="str">
        <f>VLOOKUP($R29,$K$29:$N$33,T$28,)</f>
        <v>Amelia Jones</v>
      </c>
      <c r="U29" s="31" t="str">
        <f>VLOOKUP($R29,$K$29:$N$33,U$28,)</f>
        <v>Russell School</v>
      </c>
      <c r="V29" s="30">
        <f>VLOOKUP($R29,$K$29:$N$33,V$28,)</f>
        <v>44.84</v>
      </c>
      <c r="X29" s="17">
        <f t="shared" ref="X29" si="36">IF(Q29="","",Q29)</f>
        <v>1</v>
      </c>
      <c r="Y29" s="19">
        <f t="shared" ref="Y29" si="37">R29</f>
        <v>5</v>
      </c>
      <c r="Z29" s="43">
        <f>VLOOKUP($S29,'Programme and CT sheets'!$A:$I,8,)</f>
        <v>44.26</v>
      </c>
      <c r="AB29" s="44" t="str">
        <f t="shared" ref="AB29" si="38">T29</f>
        <v>Amelia Jones</v>
      </c>
      <c r="AC29" s="44" t="str">
        <f t="shared" ref="AC29" si="39">U29</f>
        <v>Russell School</v>
      </c>
      <c r="AE29" s="11">
        <f t="shared" ref="AE29:AE31" si="40">IFERROR(RANK(Z29,$Z$29:$Z$57,1),"DQ")</f>
        <v>28</v>
      </c>
      <c r="AF29" s="7">
        <f t="shared" ref="AF29" si="41">Z29</f>
        <v>44.26</v>
      </c>
      <c r="AG29" s="7"/>
      <c r="AH29" s="147">
        <f t="shared" ref="AH29" si="42">B29</f>
        <v>1</v>
      </c>
      <c r="AI29" s="135" t="str">
        <f>VLOOKUP(VLOOKUP($AH29,$AE$29:$AF$57,2,),$Z$29:$AC$57,3,)</f>
        <v>Tsala Bernholt</v>
      </c>
      <c r="AJ29" s="135" t="str">
        <f>VLOOKUP(VLOOKUP($AH29,$AE$29:$AF$57,2,),$Z$29:$AD$57,4,)</f>
        <v>Haberdashers Girls</v>
      </c>
      <c r="AK29" s="148">
        <f>VLOOKUP($AI29,$C$29:$E$57,3,)</f>
        <v>33.33</v>
      </c>
      <c r="AL29" s="148">
        <f>VLOOKUP($AH29,$AE$29:$AF$57,2,)</f>
        <v>31.84</v>
      </c>
      <c r="AM29" s="149" t="str">
        <f>IFERROR(IF(FIND("DQ",AL29),VLOOKUP(AL29,'DQ Codes'!$B:$C,2,),""),"")</f>
        <v/>
      </c>
    </row>
    <row r="30" spans="2:39" ht="15" x14ac:dyDescent="0.25">
      <c r="B30" s="53">
        <v>2</v>
      </c>
      <c r="C30" t="s">
        <v>77</v>
      </c>
      <c r="D30" t="s">
        <v>17</v>
      </c>
      <c r="E30" s="7">
        <v>42.61</v>
      </c>
      <c r="K30" s="108">
        <v>6</v>
      </c>
      <c r="L30" s="36" t="str">
        <f t="shared" ref="L30:L57" si="43">C30</f>
        <v>Mia Hickman</v>
      </c>
      <c r="M30" s="36" t="str">
        <f t="shared" ref="M30:M57" si="44">D30</f>
        <v>Berkhamsted</v>
      </c>
      <c r="N30" s="37">
        <f t="shared" ref="N30:N57" si="45">E30</f>
        <v>42.61</v>
      </c>
      <c r="O30" s="19">
        <v>2</v>
      </c>
      <c r="P30" s="41" t="str">
        <f>E28</f>
        <v>50m Freestyle</v>
      </c>
      <c r="Q30" s="19">
        <v>1</v>
      </c>
      <c r="R30" s="110">
        <f t="shared" ref="R30:R33" si="46">K30</f>
        <v>6</v>
      </c>
      <c r="S30" s="42" t="str">
        <f t="shared" ref="S30:S57" si="47">CONCATENATE(TEXT(O30,0),TEXT(Q30,0),TEXT(R30,0))</f>
        <v>216</v>
      </c>
      <c r="T30" s="31" t="str">
        <f t="shared" ref="T30:V33" si="48">VLOOKUP($R30,$K$29:$N$33,T$28,)</f>
        <v>Mia Hickman</v>
      </c>
      <c r="U30" s="31" t="str">
        <f t="shared" si="48"/>
        <v>Berkhamsted</v>
      </c>
      <c r="V30" s="30">
        <f t="shared" si="48"/>
        <v>42.61</v>
      </c>
      <c r="X30" s="17">
        <f t="shared" ref="X30:X48" si="49">IF(Q30="","",Q30)</f>
        <v>1</v>
      </c>
      <c r="Y30" s="19">
        <f t="shared" ref="Y30:Y48" si="50">R30</f>
        <v>6</v>
      </c>
      <c r="Z30" s="43">
        <f>VLOOKUP($S30,'Programme and CT sheets'!$A:$I,8,)</f>
        <v>40.71</v>
      </c>
      <c r="AB30" s="44" t="str">
        <f t="shared" ref="AB30:AB57" si="51">T30</f>
        <v>Mia Hickman</v>
      </c>
      <c r="AC30" s="44" t="str">
        <f t="shared" ref="AC30:AC57" si="52">U30</f>
        <v>Berkhamsted</v>
      </c>
      <c r="AE30" s="11">
        <f t="shared" si="40"/>
        <v>21</v>
      </c>
      <c r="AF30" s="7">
        <f t="shared" ref="AF30:AF57" si="53">Z30</f>
        <v>40.71</v>
      </c>
      <c r="AG30" s="7"/>
      <c r="AH30" s="147">
        <f t="shared" ref="AH30:AH57" si="54">B30</f>
        <v>2</v>
      </c>
      <c r="AI30" s="135" t="str">
        <f t="shared" ref="AI30:AI57" si="55">VLOOKUP(VLOOKUP($AH30,$AE$29:$AF$57,2,),$Z$29:$AC$57,3,)</f>
        <v>Kreswin Smith</v>
      </c>
      <c r="AJ30" s="135" t="str">
        <f t="shared" ref="AJ30:AJ57" si="56">VLOOKUP(VLOOKUP($AH30,$AE$29:$AF$57,2,),$Z$29:$AD$57,4,)</f>
        <v>Great Missenden</v>
      </c>
      <c r="AK30" s="148">
        <f t="shared" ref="AK30:AK57" si="57">VLOOKUP($AI30,$C$29:$E$57,3,)</f>
        <v>34.53</v>
      </c>
      <c r="AL30" s="148">
        <f>VLOOKUP($AH30,$AE$29:$AF$57,2,)</f>
        <v>32.81</v>
      </c>
      <c r="AM30" s="149" t="str">
        <f>IFERROR(IF(FIND("DQ",AL30),VLOOKUP(AL30,'DQ Codes'!$B:$C,2,),""),"")</f>
        <v/>
      </c>
    </row>
    <row r="31" spans="2:39" ht="15" x14ac:dyDescent="0.25">
      <c r="B31" s="53">
        <v>3</v>
      </c>
      <c r="C31" t="s">
        <v>76</v>
      </c>
      <c r="D31" t="s">
        <v>54</v>
      </c>
      <c r="E31" s="7">
        <v>42.43</v>
      </c>
      <c r="K31" s="108">
        <v>2</v>
      </c>
      <c r="L31" s="36" t="str">
        <f t="shared" si="43"/>
        <v>Amber Harber</v>
      </c>
      <c r="M31" s="36" t="str">
        <f t="shared" si="44"/>
        <v>Killigrew</v>
      </c>
      <c r="N31" s="37">
        <f t="shared" si="45"/>
        <v>42.43</v>
      </c>
      <c r="O31" s="19">
        <v>2</v>
      </c>
      <c r="Q31" s="19">
        <v>1</v>
      </c>
      <c r="R31" s="110">
        <f t="shared" si="46"/>
        <v>2</v>
      </c>
      <c r="S31" s="42" t="str">
        <f t="shared" si="47"/>
        <v>212</v>
      </c>
      <c r="T31" s="31" t="str">
        <f t="shared" si="48"/>
        <v>Amber Harber</v>
      </c>
      <c r="U31" s="31" t="str">
        <f t="shared" si="48"/>
        <v>Killigrew</v>
      </c>
      <c r="V31" s="30">
        <f t="shared" si="48"/>
        <v>42.43</v>
      </c>
      <c r="X31" s="17">
        <f t="shared" si="49"/>
        <v>1</v>
      </c>
      <c r="Y31" s="19">
        <f t="shared" si="50"/>
        <v>2</v>
      </c>
      <c r="Z31" s="43">
        <f>VLOOKUP($S31,'Programme and CT sheets'!$A:$I,8,)</f>
        <v>43.46</v>
      </c>
      <c r="AB31" s="44" t="str">
        <f t="shared" si="51"/>
        <v>Amber Harber</v>
      </c>
      <c r="AC31" s="44" t="str">
        <f t="shared" si="52"/>
        <v>Killigrew</v>
      </c>
      <c r="AE31" s="11">
        <f t="shared" si="40"/>
        <v>27</v>
      </c>
      <c r="AF31" s="7">
        <f t="shared" si="53"/>
        <v>43.46</v>
      </c>
      <c r="AG31" s="7"/>
      <c r="AH31" s="147">
        <f t="shared" si="54"/>
        <v>3</v>
      </c>
      <c r="AI31" s="135" t="str">
        <f t="shared" si="55"/>
        <v>Vicoria Daley</v>
      </c>
      <c r="AJ31" s="135" t="str">
        <f t="shared" si="56"/>
        <v>Maltman's Green</v>
      </c>
      <c r="AK31" s="148">
        <f t="shared" si="57"/>
        <v>36.26</v>
      </c>
      <c r="AL31" s="148">
        <f>VLOOKUP($AH31,$AE$29:$AF$57,2,)</f>
        <v>33.380000000000003</v>
      </c>
      <c r="AM31" s="149" t="str">
        <f>IFERROR(IF(FIND("DQ",AL31),VLOOKUP(AL31,'DQ Codes'!$B:$C,2,),""),"")</f>
        <v/>
      </c>
    </row>
    <row r="32" spans="2:39" ht="15" x14ac:dyDescent="0.25">
      <c r="B32" s="53">
        <v>4</v>
      </c>
      <c r="C32" t="s">
        <v>65</v>
      </c>
      <c r="D32" t="s">
        <v>47</v>
      </c>
      <c r="E32" s="7">
        <v>42.01</v>
      </c>
      <c r="K32" s="108">
        <v>3</v>
      </c>
      <c r="L32" s="36" t="str">
        <f t="shared" si="43"/>
        <v>Sasha Coltman</v>
      </c>
      <c r="M32" s="36" t="str">
        <f t="shared" si="44"/>
        <v>Heathmount</v>
      </c>
      <c r="N32" s="37">
        <f t="shared" si="45"/>
        <v>42.01</v>
      </c>
      <c r="O32" s="19">
        <v>2</v>
      </c>
      <c r="Q32" s="19">
        <v>1</v>
      </c>
      <c r="R32" s="110">
        <f t="shared" si="46"/>
        <v>3</v>
      </c>
      <c r="S32" s="42" t="str">
        <f t="shared" si="47"/>
        <v>213</v>
      </c>
      <c r="T32" s="31" t="str">
        <f t="shared" si="48"/>
        <v>Sasha Coltman</v>
      </c>
      <c r="U32" s="31" t="str">
        <f t="shared" si="48"/>
        <v>Heathmount</v>
      </c>
      <c r="V32" s="30">
        <f t="shared" si="48"/>
        <v>42.01</v>
      </c>
      <c r="X32" s="17">
        <f t="shared" si="49"/>
        <v>1</v>
      </c>
      <c r="Y32" s="19">
        <f t="shared" si="50"/>
        <v>3</v>
      </c>
      <c r="Z32" s="43">
        <f>VLOOKUP($S32,'Programme and CT sheets'!$A:$I,8,)</f>
        <v>42.82</v>
      </c>
      <c r="AB32" s="44" t="str">
        <f t="shared" si="51"/>
        <v>Sasha Coltman</v>
      </c>
      <c r="AC32" s="44" t="str">
        <f t="shared" si="52"/>
        <v>Heathmount</v>
      </c>
      <c r="AE32" s="11">
        <f>IFERROR(RANK(Z32,$Z$29:$Z$57,1),"DQ")</f>
        <v>25</v>
      </c>
      <c r="AF32" s="7">
        <f t="shared" si="53"/>
        <v>42.82</v>
      </c>
      <c r="AG32" s="7"/>
      <c r="AH32" s="147">
        <f t="shared" si="54"/>
        <v>4</v>
      </c>
      <c r="AI32" s="135" t="str">
        <f t="shared" si="55"/>
        <v>Lucy Quill</v>
      </c>
      <c r="AJ32" s="135" t="str">
        <f t="shared" si="56"/>
        <v>The Gateway</v>
      </c>
      <c r="AK32" s="148">
        <f t="shared" si="57"/>
        <v>34</v>
      </c>
      <c r="AL32" s="148">
        <f>VLOOKUP($AH32,$AE$29:$AF$57,2,)</f>
        <v>33.549999999999997</v>
      </c>
      <c r="AM32" s="149" t="str">
        <f>IFERROR(IF(FIND("DQ",AL32),VLOOKUP(AL32,'DQ Codes'!$B:$C,2,),""),"")</f>
        <v/>
      </c>
    </row>
    <row r="33" spans="2:39" ht="15" x14ac:dyDescent="0.25">
      <c r="B33" s="53">
        <v>5</v>
      </c>
      <c r="C33" t="s">
        <v>81</v>
      </c>
      <c r="D33" t="s">
        <v>56</v>
      </c>
      <c r="E33" s="7">
        <v>42</v>
      </c>
      <c r="K33" s="111">
        <v>4</v>
      </c>
      <c r="L33" s="38" t="str">
        <f t="shared" si="43"/>
        <v>Tilly Larner</v>
      </c>
      <c r="M33" s="38" t="str">
        <f t="shared" si="44"/>
        <v>Stormont</v>
      </c>
      <c r="N33" s="39">
        <f t="shared" si="45"/>
        <v>42</v>
      </c>
      <c r="O33" s="19">
        <v>2</v>
      </c>
      <c r="Q33" s="19">
        <v>1</v>
      </c>
      <c r="R33" s="110">
        <f t="shared" si="46"/>
        <v>4</v>
      </c>
      <c r="S33" s="42" t="str">
        <f t="shared" si="47"/>
        <v>214</v>
      </c>
      <c r="T33" s="31" t="str">
        <f t="shared" si="48"/>
        <v>Tilly Larner</v>
      </c>
      <c r="U33" s="31" t="str">
        <f t="shared" si="48"/>
        <v>Stormont</v>
      </c>
      <c r="V33" s="30">
        <f t="shared" si="48"/>
        <v>42</v>
      </c>
      <c r="X33" s="17">
        <f t="shared" si="49"/>
        <v>1</v>
      </c>
      <c r="Y33" s="19">
        <f t="shared" si="50"/>
        <v>4</v>
      </c>
      <c r="Z33" s="43">
        <f>VLOOKUP($S33,'Programme and CT sheets'!$A:$I,8,)</f>
        <v>38.99</v>
      </c>
      <c r="AB33" s="44" t="str">
        <f t="shared" si="51"/>
        <v>Tilly Larner</v>
      </c>
      <c r="AC33" s="44" t="str">
        <f t="shared" si="52"/>
        <v>Stormont</v>
      </c>
      <c r="AE33" s="11">
        <f t="shared" ref="AE33:AE57" si="58">IFERROR(RANK(Z33,$Z$29:$Z$57,1),"DQ")</f>
        <v>17</v>
      </c>
      <c r="AF33" s="7">
        <f t="shared" si="53"/>
        <v>38.99</v>
      </c>
      <c r="AG33" s="7"/>
      <c r="AH33" s="147">
        <f t="shared" si="54"/>
        <v>5</v>
      </c>
      <c r="AI33" s="135" t="str">
        <f t="shared" si="55"/>
        <v>Ellie Dooris</v>
      </c>
      <c r="AJ33" s="135" t="str">
        <f t="shared" si="56"/>
        <v>Copthorne Prep</v>
      </c>
      <c r="AK33" s="148">
        <f t="shared" si="57"/>
        <v>35.03</v>
      </c>
      <c r="AL33" s="148">
        <f>VLOOKUP($AH33,$AE$29:$AF$57,2,)</f>
        <v>34.89</v>
      </c>
      <c r="AM33" s="149" t="str">
        <f>IFERROR(IF(FIND("DQ",AL33),VLOOKUP(AL33,'DQ Codes'!$B:$C,2,),""),"")</f>
        <v/>
      </c>
    </row>
    <row r="34" spans="2:39" ht="15" x14ac:dyDescent="0.25">
      <c r="B34" s="53">
        <v>6</v>
      </c>
      <c r="C34" t="s">
        <v>89</v>
      </c>
      <c r="D34" t="s">
        <v>17</v>
      </c>
      <c r="E34" s="7">
        <v>41.84</v>
      </c>
      <c r="K34" s="35">
        <f t="shared" ref="K34" si="59">K36+1</f>
        <v>8</v>
      </c>
      <c r="L34" s="36" t="str">
        <f t="shared" si="43"/>
        <v>Christina Soulsby</v>
      </c>
      <c r="M34" s="36" t="str">
        <f t="shared" si="44"/>
        <v>Berkhamsted</v>
      </c>
      <c r="N34" s="37">
        <f t="shared" si="45"/>
        <v>41.84</v>
      </c>
      <c r="O34" s="19">
        <v>2</v>
      </c>
      <c r="Q34" s="19">
        <v>2</v>
      </c>
      <c r="R34" s="20">
        <f t="shared" ref="R34:R39" si="60">R35-1</f>
        <v>1</v>
      </c>
      <c r="S34" s="42" t="str">
        <f t="shared" si="47"/>
        <v>221</v>
      </c>
      <c r="T34" s="31" t="str">
        <f t="shared" ref="T34:V41" si="61">VLOOKUP($R34,$K$34:$N$41,T$28,)</f>
        <v>Emma Hockney</v>
      </c>
      <c r="U34" s="31" t="str">
        <f t="shared" si="61"/>
        <v>Berkhamsted</v>
      </c>
      <c r="V34" s="30">
        <f t="shared" si="61"/>
        <v>41.73</v>
      </c>
      <c r="X34" s="17">
        <f t="shared" si="49"/>
        <v>2</v>
      </c>
      <c r="Y34" s="19">
        <f t="shared" si="50"/>
        <v>1</v>
      </c>
      <c r="Z34" s="43">
        <f>VLOOKUP($S34,'Programme and CT sheets'!$A:$I,8,)</f>
        <v>41.95</v>
      </c>
      <c r="AB34" s="44" t="str">
        <f t="shared" si="51"/>
        <v>Emma Hockney</v>
      </c>
      <c r="AC34" s="44" t="str">
        <f t="shared" si="52"/>
        <v>Berkhamsted</v>
      </c>
      <c r="AE34" s="11">
        <f t="shared" si="58"/>
        <v>23</v>
      </c>
      <c r="AF34" s="7">
        <f t="shared" si="53"/>
        <v>41.95</v>
      </c>
      <c r="AG34" s="7"/>
      <c r="AH34" s="147">
        <f t="shared" si="54"/>
        <v>6</v>
      </c>
      <c r="AI34" s="135" t="str">
        <f t="shared" si="55"/>
        <v>Arabella Ward</v>
      </c>
      <c r="AJ34" s="135" t="str">
        <f t="shared" si="56"/>
        <v>Bedford Girls</v>
      </c>
      <c r="AK34" s="148">
        <f t="shared" si="57"/>
        <v>35.82</v>
      </c>
      <c r="AL34" s="148">
        <f>VLOOKUP($AH34,$AE$29:$AF$57,2,)</f>
        <v>34.96</v>
      </c>
      <c r="AM34" s="149" t="str">
        <f>IFERROR(IF(FIND("DQ",AL34),VLOOKUP(AL34,'DQ Codes'!$B:$C,2,),""),"")</f>
        <v/>
      </c>
    </row>
    <row r="35" spans="2:39" ht="15" x14ac:dyDescent="0.25">
      <c r="B35" s="53">
        <v>7</v>
      </c>
      <c r="C35" t="s">
        <v>78</v>
      </c>
      <c r="D35" t="s">
        <v>17</v>
      </c>
      <c r="E35" s="7">
        <v>41.73</v>
      </c>
      <c r="K35" s="35">
        <f t="shared" ref="K35" si="62">K37-1</f>
        <v>1</v>
      </c>
      <c r="L35" s="36" t="str">
        <f t="shared" si="43"/>
        <v>Emma Hockney</v>
      </c>
      <c r="M35" s="36" t="str">
        <f t="shared" si="44"/>
        <v>Berkhamsted</v>
      </c>
      <c r="N35" s="37">
        <f t="shared" si="45"/>
        <v>41.73</v>
      </c>
      <c r="O35" s="19">
        <v>2</v>
      </c>
      <c r="Q35" s="19">
        <v>2</v>
      </c>
      <c r="R35" s="20">
        <f t="shared" si="60"/>
        <v>2</v>
      </c>
      <c r="S35" s="42" t="str">
        <f t="shared" si="47"/>
        <v>222</v>
      </c>
      <c r="T35" s="31" t="str">
        <f t="shared" si="61"/>
        <v>Evie Light</v>
      </c>
      <c r="U35" s="31" t="str">
        <f t="shared" si="61"/>
        <v>Berkhamsted</v>
      </c>
      <c r="V35" s="30">
        <f t="shared" si="61"/>
        <v>41.5</v>
      </c>
      <c r="X35" s="17">
        <f t="shared" si="49"/>
        <v>2</v>
      </c>
      <c r="Y35" s="19">
        <f t="shared" si="50"/>
        <v>2</v>
      </c>
      <c r="Z35" s="43">
        <f>VLOOKUP($S35,'Programme and CT sheets'!$A:$I,8,)</f>
        <v>42.26</v>
      </c>
      <c r="AB35" s="44" t="str">
        <f t="shared" si="51"/>
        <v>Evie Light</v>
      </c>
      <c r="AC35" s="44" t="str">
        <f t="shared" si="52"/>
        <v>Berkhamsted</v>
      </c>
      <c r="AE35" s="11">
        <f t="shared" si="58"/>
        <v>24</v>
      </c>
      <c r="AF35" s="7">
        <f t="shared" si="53"/>
        <v>42.26</v>
      </c>
      <c r="AG35" s="7"/>
      <c r="AH35" s="147">
        <f t="shared" si="54"/>
        <v>7</v>
      </c>
      <c r="AI35" s="135" t="str">
        <f t="shared" si="55"/>
        <v>Arabella Durkin</v>
      </c>
      <c r="AJ35" s="135" t="str">
        <f t="shared" si="56"/>
        <v>Maltman's Green</v>
      </c>
      <c r="AK35" s="148">
        <f t="shared" si="57"/>
        <v>38.28</v>
      </c>
      <c r="AL35" s="148">
        <f>VLOOKUP($AH35,$AE$29:$AF$57,2,)</f>
        <v>36.33</v>
      </c>
      <c r="AM35" s="149" t="str">
        <f>IFERROR(IF(FIND("DQ",AL35),VLOOKUP(AL35,'DQ Codes'!$B:$C,2,),""),"")</f>
        <v/>
      </c>
    </row>
    <row r="36" spans="2:39" ht="15" x14ac:dyDescent="0.25">
      <c r="B36" s="53">
        <v>8</v>
      </c>
      <c r="C36" t="s">
        <v>66</v>
      </c>
      <c r="D36" t="s">
        <v>48</v>
      </c>
      <c r="E36" s="7">
        <v>41.72</v>
      </c>
      <c r="K36" s="35">
        <f t="shared" ref="K36" si="63">K38+1</f>
        <v>7</v>
      </c>
      <c r="L36" s="36" t="str">
        <f t="shared" si="43"/>
        <v>Zoë Condon</v>
      </c>
      <c r="M36" s="36" t="str">
        <f t="shared" si="44"/>
        <v>Divine Saviour</v>
      </c>
      <c r="N36" s="37">
        <f t="shared" si="45"/>
        <v>41.72</v>
      </c>
      <c r="O36" s="19">
        <v>2</v>
      </c>
      <c r="Q36" s="19">
        <v>2</v>
      </c>
      <c r="R36" s="20">
        <f t="shared" si="60"/>
        <v>3</v>
      </c>
      <c r="S36" s="42" t="str">
        <f t="shared" si="47"/>
        <v>223</v>
      </c>
      <c r="T36" s="31" t="str">
        <f t="shared" si="61"/>
        <v>Molly Hagan</v>
      </c>
      <c r="U36" s="31" t="str">
        <f t="shared" si="61"/>
        <v>Heath Mount</v>
      </c>
      <c r="V36" s="30">
        <f t="shared" si="61"/>
        <v>41.1</v>
      </c>
      <c r="X36" s="17">
        <f t="shared" si="49"/>
        <v>2</v>
      </c>
      <c r="Y36" s="19">
        <f t="shared" si="50"/>
        <v>3</v>
      </c>
      <c r="Z36" s="43">
        <f>VLOOKUP($S36,'Programme and CT sheets'!$A:$I,8,)</f>
        <v>40.700000000000003</v>
      </c>
      <c r="AB36" s="44" t="str">
        <f t="shared" si="51"/>
        <v>Molly Hagan</v>
      </c>
      <c r="AC36" s="44" t="str">
        <f t="shared" si="52"/>
        <v>Heath Mount</v>
      </c>
      <c r="AE36" s="11">
        <f t="shared" si="58"/>
        <v>20</v>
      </c>
      <c r="AF36" s="7">
        <f t="shared" si="53"/>
        <v>40.700000000000003</v>
      </c>
      <c r="AG36" s="7"/>
      <c r="AH36" s="147">
        <f t="shared" si="54"/>
        <v>8</v>
      </c>
      <c r="AI36" s="135" t="str">
        <f t="shared" si="55"/>
        <v>Alexandra Braniff</v>
      </c>
      <c r="AJ36" s="135" t="str">
        <f t="shared" si="56"/>
        <v>Cassiobury</v>
      </c>
      <c r="AK36" s="148">
        <f t="shared" si="57"/>
        <v>38.11</v>
      </c>
      <c r="AL36" s="148">
        <f>VLOOKUP($AH36,$AE$29:$AF$57,2,)</f>
        <v>36.549999999999997</v>
      </c>
      <c r="AM36" s="149" t="str">
        <f>IFERROR(IF(FIND("DQ",AL36),VLOOKUP(AL36,'DQ Codes'!$B:$C,2,),""),"")</f>
        <v/>
      </c>
    </row>
    <row r="37" spans="2:39" ht="15" x14ac:dyDescent="0.25">
      <c r="B37" s="53">
        <v>9</v>
      </c>
      <c r="C37" t="s">
        <v>82</v>
      </c>
      <c r="D37" t="s">
        <v>17</v>
      </c>
      <c r="E37" s="7">
        <v>41.5</v>
      </c>
      <c r="K37" s="35">
        <f t="shared" ref="K37" si="64">K39-1</f>
        <v>2</v>
      </c>
      <c r="L37" s="36" t="str">
        <f t="shared" si="43"/>
        <v>Evie Light</v>
      </c>
      <c r="M37" s="36" t="str">
        <f t="shared" si="44"/>
        <v>Berkhamsted</v>
      </c>
      <c r="N37" s="37">
        <f t="shared" si="45"/>
        <v>41.5</v>
      </c>
      <c r="O37" s="19">
        <v>2</v>
      </c>
      <c r="Q37" s="19">
        <v>2</v>
      </c>
      <c r="R37" s="20">
        <f t="shared" si="60"/>
        <v>4</v>
      </c>
      <c r="S37" s="42" t="str">
        <f t="shared" si="47"/>
        <v>224</v>
      </c>
      <c r="T37" s="31" t="str">
        <f t="shared" si="61"/>
        <v xml:space="preserve">Jemima  Cadge </v>
      </c>
      <c r="U37" s="31" t="str">
        <f t="shared" si="61"/>
        <v>Berkhamsted</v>
      </c>
      <c r="V37" s="30">
        <f t="shared" si="61"/>
        <v>40.9</v>
      </c>
      <c r="X37" s="17">
        <f t="shared" si="49"/>
        <v>2</v>
      </c>
      <c r="Y37" s="19">
        <f t="shared" si="50"/>
        <v>4</v>
      </c>
      <c r="Z37" s="43">
        <f>VLOOKUP($S37,'Programme and CT sheets'!$A:$I,8,)</f>
        <v>41.69</v>
      </c>
      <c r="AB37" s="44" t="str">
        <f t="shared" si="51"/>
        <v xml:space="preserve">Jemima  Cadge </v>
      </c>
      <c r="AC37" s="44" t="str">
        <f t="shared" si="52"/>
        <v>Berkhamsted</v>
      </c>
      <c r="AE37" s="11">
        <f t="shared" si="58"/>
        <v>22</v>
      </c>
      <c r="AF37" s="7">
        <f t="shared" si="53"/>
        <v>41.69</v>
      </c>
      <c r="AG37" s="7"/>
      <c r="AH37" s="147">
        <f t="shared" si="54"/>
        <v>9</v>
      </c>
      <c r="AI37" s="135" t="str">
        <f t="shared" si="55"/>
        <v>Maisie Dickinson</v>
      </c>
      <c r="AJ37" s="135" t="str">
        <f t="shared" si="56"/>
        <v>High March</v>
      </c>
      <c r="AK37" s="148">
        <f t="shared" si="57"/>
        <v>38.119999999999997</v>
      </c>
      <c r="AL37" s="148">
        <f>VLOOKUP($AH37,$AE$29:$AF$57,2,)</f>
        <v>37.18</v>
      </c>
      <c r="AM37" s="149" t="str">
        <f>IFERROR(IF(FIND("DQ",AL37),VLOOKUP(AL37,'DQ Codes'!$B:$C,2,),""),"")</f>
        <v/>
      </c>
    </row>
    <row r="38" spans="2:39" ht="15" x14ac:dyDescent="0.25">
      <c r="B38" s="53">
        <v>10</v>
      </c>
      <c r="C38" t="s">
        <v>72</v>
      </c>
      <c r="D38" t="s">
        <v>52</v>
      </c>
      <c r="E38" s="7">
        <v>41.35</v>
      </c>
      <c r="K38" s="35">
        <f>K40+1</f>
        <v>6</v>
      </c>
      <c r="L38" s="36" t="str">
        <f t="shared" si="43"/>
        <v>Áine Dunwoodie</v>
      </c>
      <c r="M38" s="36" t="str">
        <f t="shared" si="44"/>
        <v>Abbot's Hill</v>
      </c>
      <c r="N38" s="37">
        <f t="shared" si="45"/>
        <v>41.35</v>
      </c>
      <c r="O38" s="19">
        <v>2</v>
      </c>
      <c r="Q38" s="19">
        <v>2</v>
      </c>
      <c r="R38" s="20">
        <f t="shared" si="60"/>
        <v>5</v>
      </c>
      <c r="S38" s="42" t="str">
        <f t="shared" si="47"/>
        <v>225</v>
      </c>
      <c r="T38" s="31" t="str">
        <f t="shared" si="61"/>
        <v>Olivia Riley</v>
      </c>
      <c r="U38" s="31" t="str">
        <f t="shared" si="61"/>
        <v>De Havilland</v>
      </c>
      <c r="V38" s="30">
        <f t="shared" si="61"/>
        <v>41.06</v>
      </c>
      <c r="X38" s="17">
        <f t="shared" si="49"/>
        <v>2</v>
      </c>
      <c r="Y38" s="19">
        <f t="shared" si="50"/>
        <v>5</v>
      </c>
      <c r="Z38" s="43">
        <f>VLOOKUP($S38,'Programme and CT sheets'!$A:$I,8,)</f>
        <v>40.1</v>
      </c>
      <c r="AB38" s="44" t="str">
        <f t="shared" si="51"/>
        <v>Olivia Riley</v>
      </c>
      <c r="AC38" s="44" t="str">
        <f t="shared" si="52"/>
        <v>De Havilland</v>
      </c>
      <c r="AE38" s="11">
        <f t="shared" si="58"/>
        <v>19</v>
      </c>
      <c r="AF38" s="7">
        <f t="shared" si="53"/>
        <v>40.1</v>
      </c>
      <c r="AG38" s="7"/>
      <c r="AH38" s="147">
        <f t="shared" si="54"/>
        <v>10</v>
      </c>
      <c r="AI38" s="135" t="str">
        <f t="shared" si="55"/>
        <v>Jemimah Donn</v>
      </c>
      <c r="AJ38" s="135" t="str">
        <f t="shared" si="56"/>
        <v>Chesham Prep</v>
      </c>
      <c r="AK38" s="148">
        <f t="shared" si="57"/>
        <v>39.130000000000003</v>
      </c>
      <c r="AL38" s="148">
        <f>VLOOKUP($AH38,$AE$29:$AF$57,2,)</f>
        <v>37.36</v>
      </c>
      <c r="AM38" s="149" t="str">
        <f>IFERROR(IF(FIND("DQ",AL38),VLOOKUP(AL38,'DQ Codes'!$B:$C,2,),""),"")</f>
        <v/>
      </c>
    </row>
    <row r="39" spans="2:39" ht="15" x14ac:dyDescent="0.25">
      <c r="B39" s="53">
        <v>11</v>
      </c>
      <c r="C39" t="s">
        <v>75</v>
      </c>
      <c r="D39" t="s">
        <v>15</v>
      </c>
      <c r="E39" s="7">
        <v>41.1</v>
      </c>
      <c r="K39" s="35">
        <f>K41-1</f>
        <v>3</v>
      </c>
      <c r="L39" s="36" t="str">
        <f t="shared" si="43"/>
        <v>Molly Hagan</v>
      </c>
      <c r="M39" s="36" t="str">
        <f t="shared" si="44"/>
        <v>Heath Mount</v>
      </c>
      <c r="N39" s="37">
        <f t="shared" si="45"/>
        <v>41.1</v>
      </c>
      <c r="O39" s="19">
        <v>2</v>
      </c>
      <c r="Q39" s="19">
        <v>2</v>
      </c>
      <c r="R39" s="20">
        <f t="shared" si="60"/>
        <v>6</v>
      </c>
      <c r="S39" s="42" t="str">
        <f t="shared" si="47"/>
        <v>226</v>
      </c>
      <c r="T39" s="31" t="str">
        <f t="shared" si="61"/>
        <v>Áine Dunwoodie</v>
      </c>
      <c r="U39" s="31" t="str">
        <f t="shared" si="61"/>
        <v>Abbot's Hill</v>
      </c>
      <c r="V39" s="30">
        <f t="shared" si="61"/>
        <v>41.35</v>
      </c>
      <c r="X39" s="17">
        <f t="shared" si="49"/>
        <v>2</v>
      </c>
      <c r="Y39" s="19">
        <f t="shared" si="50"/>
        <v>6</v>
      </c>
      <c r="Z39" s="43">
        <f>VLOOKUP($S39,'Programme and CT sheets'!$A:$I,8,)</f>
        <v>43.17</v>
      </c>
      <c r="AB39" s="44" t="str">
        <f t="shared" si="51"/>
        <v>Áine Dunwoodie</v>
      </c>
      <c r="AC39" s="44" t="str">
        <f t="shared" si="52"/>
        <v>Abbot's Hill</v>
      </c>
      <c r="AE39" s="11">
        <f t="shared" si="58"/>
        <v>26</v>
      </c>
      <c r="AF39" s="7">
        <f t="shared" si="53"/>
        <v>43.17</v>
      </c>
      <c r="AG39" s="7"/>
      <c r="AH39" s="147">
        <f t="shared" si="54"/>
        <v>11</v>
      </c>
      <c r="AI39" s="135" t="str">
        <f t="shared" si="55"/>
        <v>Zoë Condon</v>
      </c>
      <c r="AJ39" s="135" t="str">
        <f t="shared" si="56"/>
        <v>Divine Saviour</v>
      </c>
      <c r="AK39" s="148">
        <f t="shared" si="57"/>
        <v>41.72</v>
      </c>
      <c r="AL39" s="148">
        <f>VLOOKUP($AH39,$AE$29:$AF$57,2,)</f>
        <v>37.92</v>
      </c>
      <c r="AM39" s="149" t="str">
        <f>IFERROR(IF(FIND("DQ",AL39),VLOOKUP(AL39,'DQ Codes'!$B:$C,2,),""),"")</f>
        <v/>
      </c>
    </row>
    <row r="40" spans="2:39" ht="15" x14ac:dyDescent="0.25">
      <c r="B40" s="53">
        <v>12</v>
      </c>
      <c r="C40" t="s">
        <v>86</v>
      </c>
      <c r="D40" t="s">
        <v>60</v>
      </c>
      <c r="E40" s="7">
        <v>41.06</v>
      </c>
      <c r="K40" s="35">
        <f>K41+1</f>
        <v>5</v>
      </c>
      <c r="L40" s="36" t="str">
        <f t="shared" si="43"/>
        <v>Olivia Riley</v>
      </c>
      <c r="M40" s="36" t="str">
        <f t="shared" si="44"/>
        <v>De Havilland</v>
      </c>
      <c r="N40" s="37">
        <f t="shared" si="45"/>
        <v>41.06</v>
      </c>
      <c r="O40" s="19">
        <v>2</v>
      </c>
      <c r="Q40" s="19">
        <v>2</v>
      </c>
      <c r="R40" s="20">
        <f>R41-1</f>
        <v>7</v>
      </c>
      <c r="S40" s="42" t="str">
        <f t="shared" si="47"/>
        <v>227</v>
      </c>
      <c r="T40" s="31" t="str">
        <f t="shared" si="61"/>
        <v>Zoë Condon</v>
      </c>
      <c r="U40" s="31" t="str">
        <f t="shared" si="61"/>
        <v>Divine Saviour</v>
      </c>
      <c r="V40" s="30">
        <f t="shared" si="61"/>
        <v>41.72</v>
      </c>
      <c r="X40" s="17">
        <f t="shared" si="49"/>
        <v>2</v>
      </c>
      <c r="Y40" s="19">
        <f t="shared" si="50"/>
        <v>7</v>
      </c>
      <c r="Z40" s="43">
        <f>VLOOKUP($S40,'Programme and CT sheets'!$A:$I,8,)</f>
        <v>37.92</v>
      </c>
      <c r="AB40" s="44" t="str">
        <f t="shared" si="51"/>
        <v>Zoë Condon</v>
      </c>
      <c r="AC40" s="44" t="str">
        <f t="shared" si="52"/>
        <v>Divine Saviour</v>
      </c>
      <c r="AE40" s="11">
        <f t="shared" si="58"/>
        <v>11</v>
      </c>
      <c r="AF40" s="7">
        <f t="shared" si="53"/>
        <v>37.92</v>
      </c>
      <c r="AG40" s="7"/>
      <c r="AH40" s="147">
        <f t="shared" si="54"/>
        <v>12</v>
      </c>
      <c r="AI40" s="135" t="str">
        <f t="shared" si="55"/>
        <v>Christina Soulsby</v>
      </c>
      <c r="AJ40" s="135" t="str">
        <f t="shared" si="56"/>
        <v>Berkhamsted</v>
      </c>
      <c r="AK40" s="148">
        <f t="shared" si="57"/>
        <v>41.84</v>
      </c>
      <c r="AL40" s="148">
        <f>VLOOKUP($AH40,$AE$29:$AF$57,2,)</f>
        <v>38.22</v>
      </c>
      <c r="AM40" s="149" t="str">
        <f>IFERROR(IF(FIND("DQ",AL40),VLOOKUP(AL40,'DQ Codes'!$B:$C,2,),""),"")</f>
        <v/>
      </c>
    </row>
    <row r="41" spans="2:39" ht="15" x14ac:dyDescent="0.25">
      <c r="B41" s="53">
        <v>13</v>
      </c>
      <c r="C41" t="s">
        <v>364</v>
      </c>
      <c r="D41" t="s">
        <v>17</v>
      </c>
      <c r="E41" s="7">
        <v>40.9</v>
      </c>
      <c r="K41" s="40">
        <v>4</v>
      </c>
      <c r="L41" s="38" t="str">
        <f t="shared" si="43"/>
        <v xml:space="preserve">Jemima  Cadge </v>
      </c>
      <c r="M41" s="38" t="str">
        <f t="shared" si="44"/>
        <v>Berkhamsted</v>
      </c>
      <c r="N41" s="39">
        <f t="shared" si="45"/>
        <v>40.9</v>
      </c>
      <c r="O41" s="19">
        <v>2</v>
      </c>
      <c r="Q41" s="19">
        <v>2</v>
      </c>
      <c r="R41" s="29">
        <v>8</v>
      </c>
      <c r="S41" s="42" t="str">
        <f t="shared" si="47"/>
        <v>228</v>
      </c>
      <c r="T41" s="31" t="str">
        <f t="shared" si="61"/>
        <v>Christina Soulsby</v>
      </c>
      <c r="U41" s="31" t="str">
        <f t="shared" si="61"/>
        <v>Berkhamsted</v>
      </c>
      <c r="V41" s="30">
        <f t="shared" si="61"/>
        <v>41.84</v>
      </c>
      <c r="X41" s="17">
        <f t="shared" si="49"/>
        <v>2</v>
      </c>
      <c r="Y41" s="19">
        <f t="shared" si="50"/>
        <v>8</v>
      </c>
      <c r="Z41" s="43">
        <f>VLOOKUP($S41,'Programme and CT sheets'!$A:$I,8,)</f>
        <v>38.22</v>
      </c>
      <c r="AB41" s="44" t="str">
        <f t="shared" si="51"/>
        <v>Christina Soulsby</v>
      </c>
      <c r="AC41" s="44" t="str">
        <f t="shared" si="52"/>
        <v>Berkhamsted</v>
      </c>
      <c r="AE41" s="11">
        <f t="shared" si="58"/>
        <v>12</v>
      </c>
      <c r="AF41" s="7">
        <f t="shared" si="53"/>
        <v>38.22</v>
      </c>
      <c r="AG41" s="7"/>
      <c r="AH41" s="147">
        <f t="shared" si="54"/>
        <v>13</v>
      </c>
      <c r="AI41" s="135" t="str">
        <f t="shared" si="55"/>
        <v>Annie Reynolds</v>
      </c>
      <c r="AJ41" s="135" t="str">
        <f t="shared" si="56"/>
        <v>Heatherton House</v>
      </c>
      <c r="AK41" s="148">
        <f t="shared" si="57"/>
        <v>38.93</v>
      </c>
      <c r="AL41" s="148">
        <f>VLOOKUP($AH41,$AE$29:$AF$57,2,)</f>
        <v>38.56</v>
      </c>
      <c r="AM41" s="149" t="str">
        <f>IFERROR(IF(FIND("DQ",AL41),VLOOKUP(AL41,'DQ Codes'!$B:$C,2,),""),"")</f>
        <v/>
      </c>
    </row>
    <row r="42" spans="2:39" ht="15" x14ac:dyDescent="0.25">
      <c r="B42" s="53">
        <v>14</v>
      </c>
      <c r="C42" t="s">
        <v>74</v>
      </c>
      <c r="D42" t="s">
        <v>53</v>
      </c>
      <c r="E42" s="7">
        <v>40.54</v>
      </c>
      <c r="K42" s="32">
        <f t="shared" ref="K42" si="65">K44+1</f>
        <v>8</v>
      </c>
      <c r="L42" s="33" t="str">
        <f t="shared" si="43"/>
        <v>Maya Ghosh</v>
      </c>
      <c r="M42" s="33" t="str">
        <f t="shared" si="44"/>
        <v>Manor Lodge</v>
      </c>
      <c r="N42" s="34">
        <f t="shared" si="45"/>
        <v>40.54</v>
      </c>
      <c r="O42" s="19">
        <v>2</v>
      </c>
      <c r="Q42" s="19">
        <v>3</v>
      </c>
      <c r="R42" s="20">
        <f t="shared" ref="R42:R47" si="66">R43-1</f>
        <v>1</v>
      </c>
      <c r="S42" s="42" t="str">
        <f t="shared" si="47"/>
        <v>231</v>
      </c>
      <c r="T42" s="31" t="str">
        <f t="shared" ref="T42:V49" si="67">VLOOKUP($R42,$K$42:$N$49,T$28,)</f>
        <v>Amelia Dewar</v>
      </c>
      <c r="U42" s="31" t="str">
        <f t="shared" si="67"/>
        <v>Berkhamsted</v>
      </c>
      <c r="V42" s="30">
        <f t="shared" si="67"/>
        <v>40.18</v>
      </c>
      <c r="X42" s="17">
        <f t="shared" si="49"/>
        <v>3</v>
      </c>
      <c r="Y42" s="19">
        <f t="shared" si="50"/>
        <v>1</v>
      </c>
      <c r="Z42" s="43">
        <f>VLOOKUP($S42,'Programme and CT sheets'!$A:$I,8,)</f>
        <v>39.25</v>
      </c>
      <c r="AB42" s="44" t="str">
        <f t="shared" si="51"/>
        <v>Amelia Dewar</v>
      </c>
      <c r="AC42" s="44" t="str">
        <f t="shared" si="52"/>
        <v>Berkhamsted</v>
      </c>
      <c r="AE42" s="11">
        <f t="shared" si="58"/>
        <v>18</v>
      </c>
      <c r="AF42" s="7">
        <f t="shared" si="53"/>
        <v>39.25</v>
      </c>
      <c r="AG42" s="7"/>
      <c r="AH42" s="147">
        <f t="shared" si="54"/>
        <v>14</v>
      </c>
      <c r="AI42" s="135" t="str">
        <f t="shared" si="55"/>
        <v>Maya Ghosh</v>
      </c>
      <c r="AJ42" s="135" t="str">
        <f t="shared" si="56"/>
        <v>Manor Lodge</v>
      </c>
      <c r="AK42" s="148">
        <f t="shared" si="57"/>
        <v>40.54</v>
      </c>
      <c r="AL42" s="148">
        <f>VLOOKUP($AH42,$AE$29:$AF$57,2,)</f>
        <v>38.67</v>
      </c>
      <c r="AM42" s="149" t="str">
        <f>IFERROR(IF(FIND("DQ",AL42),VLOOKUP(AL42,'DQ Codes'!$B:$C,2,),""),"")</f>
        <v/>
      </c>
    </row>
    <row r="43" spans="2:39" ht="15" x14ac:dyDescent="0.25">
      <c r="B43" s="53">
        <v>15</v>
      </c>
      <c r="C43" t="s">
        <v>68</v>
      </c>
      <c r="D43" t="s">
        <v>17</v>
      </c>
      <c r="E43" s="7">
        <v>40.18</v>
      </c>
      <c r="K43" s="35">
        <f t="shared" ref="K43" si="68">K45-1</f>
        <v>1</v>
      </c>
      <c r="L43" s="36" t="str">
        <f t="shared" si="43"/>
        <v>Amelia Dewar</v>
      </c>
      <c r="M43" s="36" t="str">
        <f t="shared" si="44"/>
        <v>Berkhamsted</v>
      </c>
      <c r="N43" s="37">
        <f t="shared" si="45"/>
        <v>40.18</v>
      </c>
      <c r="O43" s="19">
        <v>2</v>
      </c>
      <c r="Q43" s="19">
        <v>3</v>
      </c>
      <c r="R43" s="20">
        <f t="shared" si="66"/>
        <v>2</v>
      </c>
      <c r="S43" s="42" t="str">
        <f t="shared" si="47"/>
        <v>232</v>
      </c>
      <c r="T43" s="31" t="str">
        <f t="shared" si="67"/>
        <v>Jemimah Donn</v>
      </c>
      <c r="U43" s="31" t="str">
        <f t="shared" si="67"/>
        <v>Chesham Prep</v>
      </c>
      <c r="V43" s="30">
        <f t="shared" si="67"/>
        <v>39.130000000000003</v>
      </c>
      <c r="X43" s="17">
        <f t="shared" si="49"/>
        <v>3</v>
      </c>
      <c r="Y43" s="19">
        <f t="shared" si="50"/>
        <v>2</v>
      </c>
      <c r="Z43" s="43">
        <f>VLOOKUP($S43,'Programme and CT sheets'!$A:$I,8,)</f>
        <v>37.36</v>
      </c>
      <c r="AB43" s="44" t="str">
        <f t="shared" si="51"/>
        <v>Jemimah Donn</v>
      </c>
      <c r="AC43" s="44" t="str">
        <f t="shared" si="52"/>
        <v>Chesham Prep</v>
      </c>
      <c r="AE43" s="11">
        <f t="shared" si="58"/>
        <v>10</v>
      </c>
      <c r="AF43" s="7">
        <f t="shared" si="53"/>
        <v>37.36</v>
      </c>
      <c r="AG43" s="7"/>
      <c r="AH43" s="147">
        <f t="shared" si="54"/>
        <v>15</v>
      </c>
      <c r="AI43" s="135" t="str">
        <f t="shared" si="55"/>
        <v>Zara Holligan</v>
      </c>
      <c r="AJ43" s="135" t="str">
        <f t="shared" si="56"/>
        <v>Maltman's Green</v>
      </c>
      <c r="AK43" s="148">
        <f t="shared" si="57"/>
        <v>39.28</v>
      </c>
      <c r="AL43" s="148">
        <f>VLOOKUP($AH43,$AE$29:$AF$57,2,)</f>
        <v>38.81</v>
      </c>
      <c r="AM43" s="149" t="str">
        <f>IFERROR(IF(FIND("DQ",AL43),VLOOKUP(AL43,'DQ Codes'!$B:$C,2,),""),"")</f>
        <v/>
      </c>
    </row>
    <row r="44" spans="2:39" ht="15" x14ac:dyDescent="0.25">
      <c r="B44" s="53">
        <v>16</v>
      </c>
      <c r="C44" t="s">
        <v>79</v>
      </c>
      <c r="D44" t="s">
        <v>49</v>
      </c>
      <c r="E44" s="7">
        <v>39.28</v>
      </c>
      <c r="K44" s="35">
        <f t="shared" ref="K44" si="69">K46+1</f>
        <v>7</v>
      </c>
      <c r="L44" s="36" t="str">
        <f t="shared" si="43"/>
        <v>Zara Holligan</v>
      </c>
      <c r="M44" s="36" t="str">
        <f t="shared" si="44"/>
        <v>Maltman's Green</v>
      </c>
      <c r="N44" s="37">
        <f t="shared" si="45"/>
        <v>39.28</v>
      </c>
      <c r="O44" s="19">
        <v>2</v>
      </c>
      <c r="Q44" s="19">
        <v>3</v>
      </c>
      <c r="R44" s="20">
        <f t="shared" si="66"/>
        <v>3</v>
      </c>
      <c r="S44" s="42" t="str">
        <f t="shared" si="47"/>
        <v>233</v>
      </c>
      <c r="T44" s="31" t="str">
        <f t="shared" si="67"/>
        <v>Annie Reynolds</v>
      </c>
      <c r="U44" s="31" t="str">
        <f t="shared" si="67"/>
        <v>Heatherton House</v>
      </c>
      <c r="V44" s="30">
        <f t="shared" si="67"/>
        <v>38.93</v>
      </c>
      <c r="X44" s="17">
        <f t="shared" si="49"/>
        <v>3</v>
      </c>
      <c r="Y44" s="19">
        <f t="shared" si="50"/>
        <v>3</v>
      </c>
      <c r="Z44" s="43">
        <f>VLOOKUP($S44,'Programme and CT sheets'!$A:$I,8,)</f>
        <v>38.56</v>
      </c>
      <c r="AB44" s="44" t="str">
        <f t="shared" si="51"/>
        <v>Annie Reynolds</v>
      </c>
      <c r="AC44" s="44" t="str">
        <f t="shared" si="52"/>
        <v>Heatherton House</v>
      </c>
      <c r="AE44" s="11">
        <f t="shared" si="58"/>
        <v>13</v>
      </c>
      <c r="AF44" s="7">
        <f t="shared" si="53"/>
        <v>38.56</v>
      </c>
      <c r="AG44" s="7"/>
      <c r="AH44" s="147">
        <f t="shared" si="54"/>
        <v>16</v>
      </c>
      <c r="AI44" s="135" t="str">
        <f t="shared" si="55"/>
        <v>Selena Rogers</v>
      </c>
      <c r="AJ44" s="135" t="str">
        <f t="shared" si="56"/>
        <v>Heatherton House</v>
      </c>
      <c r="AK44" s="148">
        <f t="shared" si="57"/>
        <v>38.97</v>
      </c>
      <c r="AL44" s="148">
        <f>VLOOKUP($AH44,$AE$29:$AF$57,2,)</f>
        <v>38.97</v>
      </c>
      <c r="AM44" s="149" t="str">
        <f>IFERROR(IF(FIND("DQ",AL44),VLOOKUP(AL44,'DQ Codes'!$B:$C,2,),""),"")</f>
        <v/>
      </c>
    </row>
    <row r="45" spans="2:39" ht="15" x14ac:dyDescent="0.25">
      <c r="B45" s="53">
        <v>17</v>
      </c>
      <c r="C45" t="s">
        <v>70</v>
      </c>
      <c r="D45" t="s">
        <v>19</v>
      </c>
      <c r="E45" s="7">
        <v>39.130000000000003</v>
      </c>
      <c r="K45" s="35">
        <f t="shared" ref="K45" si="70">K47-1</f>
        <v>2</v>
      </c>
      <c r="L45" s="36" t="str">
        <f t="shared" si="43"/>
        <v>Jemimah Donn</v>
      </c>
      <c r="M45" s="36" t="str">
        <f t="shared" si="44"/>
        <v>Chesham Prep</v>
      </c>
      <c r="N45" s="37">
        <f t="shared" si="45"/>
        <v>39.130000000000003</v>
      </c>
      <c r="O45" s="19">
        <v>2</v>
      </c>
      <c r="Q45" s="19">
        <v>3</v>
      </c>
      <c r="R45" s="20">
        <f t="shared" si="66"/>
        <v>4</v>
      </c>
      <c r="S45" s="42" t="str">
        <f t="shared" si="47"/>
        <v>234</v>
      </c>
      <c r="T45" s="31" t="str">
        <f t="shared" si="67"/>
        <v>Maisie Dickinson</v>
      </c>
      <c r="U45" s="31" t="str">
        <f t="shared" si="67"/>
        <v>High March</v>
      </c>
      <c r="V45" s="30">
        <f t="shared" si="67"/>
        <v>38.119999999999997</v>
      </c>
      <c r="X45" s="17">
        <f t="shared" si="49"/>
        <v>3</v>
      </c>
      <c r="Y45" s="19">
        <f t="shared" si="50"/>
        <v>4</v>
      </c>
      <c r="Z45" s="43">
        <f>VLOOKUP($S45,'Programme and CT sheets'!$A:$I,8,)</f>
        <v>37.18</v>
      </c>
      <c r="AB45" s="44" t="str">
        <f t="shared" si="51"/>
        <v>Maisie Dickinson</v>
      </c>
      <c r="AC45" s="44" t="str">
        <f t="shared" si="52"/>
        <v>High March</v>
      </c>
      <c r="AE45" s="11">
        <f t="shared" si="58"/>
        <v>9</v>
      </c>
      <c r="AF45" s="7">
        <f t="shared" si="53"/>
        <v>37.18</v>
      </c>
      <c r="AG45" s="7"/>
      <c r="AH45" s="147">
        <f t="shared" si="54"/>
        <v>17</v>
      </c>
      <c r="AI45" s="135" t="str">
        <f t="shared" si="55"/>
        <v>Tilly Larner</v>
      </c>
      <c r="AJ45" s="135" t="str">
        <f t="shared" si="56"/>
        <v>Stormont</v>
      </c>
      <c r="AK45" s="148">
        <f t="shared" si="57"/>
        <v>42</v>
      </c>
      <c r="AL45" s="148">
        <f>VLOOKUP($AH45,$AE$29:$AF$57,2,)</f>
        <v>38.99</v>
      </c>
      <c r="AM45" s="149" t="str">
        <f>IFERROR(IF(FIND("DQ",AL45),VLOOKUP(AL45,'DQ Codes'!$B:$C,2,),""),"")</f>
        <v/>
      </c>
    </row>
    <row r="46" spans="2:39" ht="15" x14ac:dyDescent="0.25">
      <c r="B46" s="53">
        <v>18</v>
      </c>
      <c r="C46" t="s">
        <v>87</v>
      </c>
      <c r="D46" t="s">
        <v>59</v>
      </c>
      <c r="E46" s="7">
        <v>38.97</v>
      </c>
      <c r="K46" s="35">
        <f>K48+1</f>
        <v>6</v>
      </c>
      <c r="L46" s="36" t="str">
        <f t="shared" si="43"/>
        <v>Selena Rogers</v>
      </c>
      <c r="M46" s="36" t="str">
        <f t="shared" si="44"/>
        <v>Heatherton House</v>
      </c>
      <c r="N46" s="37">
        <f t="shared" si="45"/>
        <v>38.97</v>
      </c>
      <c r="O46" s="19">
        <v>2</v>
      </c>
      <c r="Q46" s="19">
        <v>3</v>
      </c>
      <c r="R46" s="20">
        <f t="shared" si="66"/>
        <v>5</v>
      </c>
      <c r="S46" s="42" t="str">
        <f t="shared" si="47"/>
        <v>235</v>
      </c>
      <c r="T46" s="31" t="str">
        <f t="shared" si="67"/>
        <v>Arabella Durkin</v>
      </c>
      <c r="U46" s="31" t="str">
        <f t="shared" si="67"/>
        <v>Maltman's Green</v>
      </c>
      <c r="V46" s="30">
        <f t="shared" si="67"/>
        <v>38.28</v>
      </c>
      <c r="X46" s="17">
        <f t="shared" si="49"/>
        <v>3</v>
      </c>
      <c r="Y46" s="19">
        <f t="shared" si="50"/>
        <v>5</v>
      </c>
      <c r="Z46" s="43">
        <f>VLOOKUP($S46,'Programme and CT sheets'!$A:$I,8,)</f>
        <v>36.33</v>
      </c>
      <c r="AB46" s="44" t="str">
        <f t="shared" si="51"/>
        <v>Arabella Durkin</v>
      </c>
      <c r="AC46" s="44" t="str">
        <f t="shared" si="52"/>
        <v>Maltman's Green</v>
      </c>
      <c r="AE46" s="11">
        <f t="shared" si="58"/>
        <v>7</v>
      </c>
      <c r="AF46" s="7">
        <f t="shared" si="53"/>
        <v>36.33</v>
      </c>
      <c r="AG46" s="7"/>
      <c r="AH46" s="147">
        <f t="shared" si="54"/>
        <v>18</v>
      </c>
      <c r="AI46" s="135" t="str">
        <f t="shared" si="55"/>
        <v>Amelia Dewar</v>
      </c>
      <c r="AJ46" s="135" t="str">
        <f t="shared" si="56"/>
        <v>Berkhamsted</v>
      </c>
      <c r="AK46" s="148">
        <f t="shared" si="57"/>
        <v>40.18</v>
      </c>
      <c r="AL46" s="148">
        <f>VLOOKUP($AH46,$AE$29:$AF$57,2,)</f>
        <v>39.25</v>
      </c>
      <c r="AM46" s="149" t="str">
        <f>IFERROR(IF(FIND("DQ",AL46),VLOOKUP(AL46,'DQ Codes'!$B:$C,2,),""),"")</f>
        <v/>
      </c>
    </row>
    <row r="47" spans="2:39" ht="15" x14ac:dyDescent="0.25">
      <c r="B47" s="53">
        <v>19</v>
      </c>
      <c r="C47" t="s">
        <v>85</v>
      </c>
      <c r="D47" t="s">
        <v>59</v>
      </c>
      <c r="E47" s="7">
        <v>38.93</v>
      </c>
      <c r="K47" s="35">
        <f>K49-1</f>
        <v>3</v>
      </c>
      <c r="L47" s="36" t="str">
        <f t="shared" si="43"/>
        <v>Annie Reynolds</v>
      </c>
      <c r="M47" s="36" t="str">
        <f t="shared" si="44"/>
        <v>Heatherton House</v>
      </c>
      <c r="N47" s="37">
        <f t="shared" si="45"/>
        <v>38.93</v>
      </c>
      <c r="O47" s="19">
        <v>2</v>
      </c>
      <c r="Q47" s="19">
        <v>3</v>
      </c>
      <c r="R47" s="20">
        <f t="shared" si="66"/>
        <v>6</v>
      </c>
      <c r="S47" s="42" t="str">
        <f t="shared" si="47"/>
        <v>236</v>
      </c>
      <c r="T47" s="31" t="str">
        <f t="shared" si="67"/>
        <v>Selena Rogers</v>
      </c>
      <c r="U47" s="31" t="str">
        <f t="shared" si="67"/>
        <v>Heatherton House</v>
      </c>
      <c r="V47" s="30">
        <f t="shared" si="67"/>
        <v>38.97</v>
      </c>
      <c r="X47" s="17">
        <f t="shared" si="49"/>
        <v>3</v>
      </c>
      <c r="Y47" s="19">
        <f t="shared" si="50"/>
        <v>6</v>
      </c>
      <c r="Z47" s="43">
        <f>VLOOKUP($S47,'Programme and CT sheets'!$A:$I,8,)</f>
        <v>38.97</v>
      </c>
      <c r="AB47" s="44" t="str">
        <f t="shared" si="51"/>
        <v>Selena Rogers</v>
      </c>
      <c r="AC47" s="44" t="str">
        <f t="shared" si="52"/>
        <v>Heatherton House</v>
      </c>
      <c r="AE47" s="11">
        <f t="shared" si="58"/>
        <v>16</v>
      </c>
      <c r="AF47" s="7">
        <f t="shared" si="53"/>
        <v>38.97</v>
      </c>
      <c r="AG47" s="7"/>
      <c r="AH47" s="147">
        <f t="shared" si="54"/>
        <v>19</v>
      </c>
      <c r="AI47" s="135" t="str">
        <f t="shared" si="55"/>
        <v>Olivia Riley</v>
      </c>
      <c r="AJ47" s="135" t="str">
        <f t="shared" si="56"/>
        <v>De Havilland</v>
      </c>
      <c r="AK47" s="148">
        <f t="shared" si="57"/>
        <v>41.06</v>
      </c>
      <c r="AL47" s="148">
        <f>VLOOKUP($AH47,$AE$29:$AF$57,2,)</f>
        <v>40.1</v>
      </c>
      <c r="AM47" s="149" t="str">
        <f>IFERROR(IF(FIND("DQ",AL47),VLOOKUP(AL47,'DQ Codes'!$B:$C,2,),""),"")</f>
        <v/>
      </c>
    </row>
    <row r="48" spans="2:39" ht="15" x14ac:dyDescent="0.25">
      <c r="B48" s="53">
        <v>20</v>
      </c>
      <c r="C48" t="s">
        <v>73</v>
      </c>
      <c r="D48" t="s">
        <v>49</v>
      </c>
      <c r="E48" s="7">
        <v>38.28</v>
      </c>
      <c r="K48" s="35">
        <f>K49+1</f>
        <v>5</v>
      </c>
      <c r="L48" s="36" t="str">
        <f t="shared" si="43"/>
        <v>Arabella Durkin</v>
      </c>
      <c r="M48" s="36" t="str">
        <f t="shared" si="44"/>
        <v>Maltman's Green</v>
      </c>
      <c r="N48" s="37">
        <f t="shared" si="45"/>
        <v>38.28</v>
      </c>
      <c r="O48" s="19">
        <v>2</v>
      </c>
      <c r="Q48" s="19">
        <v>3</v>
      </c>
      <c r="R48" s="20">
        <f>R49-1</f>
        <v>7</v>
      </c>
      <c r="S48" s="42" t="str">
        <f t="shared" si="47"/>
        <v>237</v>
      </c>
      <c r="T48" s="31" t="str">
        <f t="shared" si="67"/>
        <v>Zara Holligan</v>
      </c>
      <c r="U48" s="31" t="str">
        <f t="shared" si="67"/>
        <v>Maltman's Green</v>
      </c>
      <c r="V48" s="30">
        <f t="shared" si="67"/>
        <v>39.28</v>
      </c>
      <c r="X48" s="17">
        <f t="shared" si="49"/>
        <v>3</v>
      </c>
      <c r="Y48" s="19">
        <f t="shared" si="50"/>
        <v>7</v>
      </c>
      <c r="Z48" s="43">
        <f>VLOOKUP($S48,'Programme and CT sheets'!$A:$I,8,)</f>
        <v>38.81</v>
      </c>
      <c r="AB48" s="44" t="str">
        <f t="shared" si="51"/>
        <v>Zara Holligan</v>
      </c>
      <c r="AC48" s="44" t="str">
        <f t="shared" si="52"/>
        <v>Maltman's Green</v>
      </c>
      <c r="AE48" s="11">
        <f t="shared" si="58"/>
        <v>15</v>
      </c>
      <c r="AF48" s="7">
        <f t="shared" si="53"/>
        <v>38.81</v>
      </c>
      <c r="AG48" s="7"/>
      <c r="AH48" s="147">
        <f t="shared" si="54"/>
        <v>20</v>
      </c>
      <c r="AI48" s="135" t="s">
        <v>75</v>
      </c>
      <c r="AJ48" s="135" t="s">
        <v>15</v>
      </c>
      <c r="AK48" s="148">
        <v>41.1</v>
      </c>
      <c r="AL48" s="148">
        <v>40.700000000000003</v>
      </c>
      <c r="AM48" s="149" t="str">
        <f>IFERROR(IF(FIND("DQ",AL48),VLOOKUP(AL48,'DQ Codes'!$B:$C,2,),""),"")</f>
        <v/>
      </c>
    </row>
    <row r="49" spans="2:39" ht="15" x14ac:dyDescent="0.25">
      <c r="B49" s="53">
        <v>21</v>
      </c>
      <c r="C49" t="s">
        <v>69</v>
      </c>
      <c r="D49" t="s">
        <v>50</v>
      </c>
      <c r="E49" s="7">
        <v>38.119999999999997</v>
      </c>
      <c r="K49" s="40">
        <v>4</v>
      </c>
      <c r="L49" s="38" t="str">
        <f t="shared" si="43"/>
        <v>Maisie Dickinson</v>
      </c>
      <c r="M49" s="38" t="str">
        <f t="shared" si="44"/>
        <v>High March</v>
      </c>
      <c r="N49" s="39">
        <f t="shared" si="45"/>
        <v>38.119999999999997</v>
      </c>
      <c r="O49" s="19">
        <v>2</v>
      </c>
      <c r="Q49" s="19">
        <v>3</v>
      </c>
      <c r="R49" s="29">
        <v>8</v>
      </c>
      <c r="S49" s="42" t="str">
        <f t="shared" si="47"/>
        <v>238</v>
      </c>
      <c r="T49" s="31" t="str">
        <f t="shared" si="67"/>
        <v>Maya Ghosh</v>
      </c>
      <c r="U49" s="31" t="str">
        <f t="shared" si="67"/>
        <v>Manor Lodge</v>
      </c>
      <c r="V49" s="30">
        <f t="shared" si="67"/>
        <v>40.54</v>
      </c>
      <c r="X49" s="17">
        <f t="shared" ref="X49:X57" si="71">IF(Q49="","",Q49)</f>
        <v>3</v>
      </c>
      <c r="Y49" s="19">
        <f t="shared" ref="Y49:Y57" si="72">R49</f>
        <v>8</v>
      </c>
      <c r="Z49" s="43">
        <f>VLOOKUP($S49,'Programme and CT sheets'!$A:$I,8,)</f>
        <v>38.67</v>
      </c>
      <c r="AB49" s="44" t="str">
        <f t="shared" si="51"/>
        <v>Maya Ghosh</v>
      </c>
      <c r="AC49" s="44" t="str">
        <f t="shared" si="52"/>
        <v>Manor Lodge</v>
      </c>
      <c r="AE49" s="11">
        <f t="shared" si="58"/>
        <v>14</v>
      </c>
      <c r="AF49" s="7">
        <f t="shared" si="53"/>
        <v>38.67</v>
      </c>
      <c r="AG49" s="7"/>
      <c r="AH49" s="147">
        <v>20</v>
      </c>
      <c r="AI49" s="135" t="s">
        <v>77</v>
      </c>
      <c r="AJ49" s="135" t="s">
        <v>17</v>
      </c>
      <c r="AK49" s="148">
        <v>42.61</v>
      </c>
      <c r="AL49" s="148">
        <v>40.700000000000003</v>
      </c>
      <c r="AM49" s="149" t="str">
        <f>IFERROR(IF(FIND("DQ",AL49),VLOOKUP(AL49,'DQ Codes'!$B:$C,2,),""),"")</f>
        <v/>
      </c>
    </row>
    <row r="50" spans="2:39" ht="15" x14ac:dyDescent="0.25">
      <c r="B50" s="53">
        <v>22</v>
      </c>
      <c r="C50" t="s">
        <v>64</v>
      </c>
      <c r="D50" t="s">
        <v>46</v>
      </c>
      <c r="E50" s="7">
        <v>38.11</v>
      </c>
      <c r="K50" s="32">
        <f t="shared" ref="K50" si="73">K52+1</f>
        <v>8</v>
      </c>
      <c r="L50" s="33" t="str">
        <f t="shared" si="43"/>
        <v>Alexandra Braniff</v>
      </c>
      <c r="M50" s="33" t="str">
        <f t="shared" si="44"/>
        <v>Cassiobury</v>
      </c>
      <c r="N50" s="34">
        <f t="shared" si="45"/>
        <v>38.11</v>
      </c>
      <c r="O50" s="19">
        <v>2</v>
      </c>
      <c r="P50" s="36"/>
      <c r="Q50" s="20">
        <v>4</v>
      </c>
      <c r="R50" s="20">
        <f t="shared" ref="R50:R55" si="74">R51-1</f>
        <v>1</v>
      </c>
      <c r="S50" s="42" t="str">
        <f t="shared" si="47"/>
        <v>241</v>
      </c>
      <c r="T50" s="31" t="str">
        <f t="shared" ref="T50:V57" si="75">VLOOKUP($R50,$K$50:$N$57,T$28,)</f>
        <v>Raissa Vickery</v>
      </c>
      <c r="U50" s="31" t="str">
        <f t="shared" si="75"/>
        <v>St Alban's High Sch</v>
      </c>
      <c r="V50" s="30">
        <f t="shared" si="75"/>
        <v>38.01</v>
      </c>
      <c r="X50" s="17">
        <f t="shared" si="71"/>
        <v>4</v>
      </c>
      <c r="Y50" s="19">
        <f t="shared" si="72"/>
        <v>1</v>
      </c>
      <c r="Z50" s="43">
        <f>VLOOKUP($S50,'Programme and CT sheets'!$A:$I,8,)</f>
        <v>99.99</v>
      </c>
      <c r="AB50" s="44" t="str">
        <f t="shared" si="51"/>
        <v>Raissa Vickery</v>
      </c>
      <c r="AC50" s="44" t="str">
        <f t="shared" si="52"/>
        <v>St Alban's High Sch</v>
      </c>
      <c r="AE50" s="11">
        <f t="shared" si="58"/>
        <v>29</v>
      </c>
      <c r="AF50" s="7">
        <f t="shared" si="53"/>
        <v>99.99</v>
      </c>
      <c r="AG50" s="7"/>
      <c r="AH50" s="147">
        <f t="shared" si="54"/>
        <v>22</v>
      </c>
      <c r="AI50" s="135" t="str">
        <f t="shared" si="55"/>
        <v xml:space="preserve">Jemima  Cadge </v>
      </c>
      <c r="AJ50" s="135" t="str">
        <f t="shared" si="56"/>
        <v>Berkhamsted</v>
      </c>
      <c r="AK50" s="148">
        <f t="shared" si="57"/>
        <v>40.9</v>
      </c>
      <c r="AL50" s="148">
        <f>VLOOKUP($AH50,$AE$29:$AF$57,2,)</f>
        <v>41.69</v>
      </c>
      <c r="AM50" s="149" t="str">
        <f>IFERROR(IF(FIND("DQ",AL50),VLOOKUP(AL50,'DQ Codes'!$B:$C,2,),""),"")</f>
        <v/>
      </c>
    </row>
    <row r="51" spans="2:39" ht="15" x14ac:dyDescent="0.25">
      <c r="B51" s="53">
        <v>23</v>
      </c>
      <c r="C51" t="s">
        <v>90</v>
      </c>
      <c r="D51" t="s">
        <v>61</v>
      </c>
      <c r="E51" s="7">
        <v>38.01</v>
      </c>
      <c r="K51" s="35">
        <f t="shared" ref="K51" si="76">K53-1</f>
        <v>1</v>
      </c>
      <c r="L51" s="36" t="str">
        <f t="shared" si="43"/>
        <v>Raissa Vickery</v>
      </c>
      <c r="M51" s="36" t="str">
        <f t="shared" si="44"/>
        <v>St Alban's High Sch</v>
      </c>
      <c r="N51" s="37">
        <f t="shared" si="45"/>
        <v>38.01</v>
      </c>
      <c r="O51" s="19">
        <v>2</v>
      </c>
      <c r="P51" s="36"/>
      <c r="Q51" s="20">
        <v>4</v>
      </c>
      <c r="R51" s="20">
        <f t="shared" si="74"/>
        <v>2</v>
      </c>
      <c r="S51" s="42" t="str">
        <f t="shared" si="47"/>
        <v>242</v>
      </c>
      <c r="T51" s="31" t="str">
        <f t="shared" si="75"/>
        <v>Arabella Ward</v>
      </c>
      <c r="U51" s="31" t="str">
        <f t="shared" si="75"/>
        <v>Bedford Girls</v>
      </c>
      <c r="V51" s="30">
        <f t="shared" si="75"/>
        <v>35.82</v>
      </c>
      <c r="X51" s="17">
        <f t="shared" si="71"/>
        <v>4</v>
      </c>
      <c r="Y51" s="19">
        <f t="shared" si="72"/>
        <v>2</v>
      </c>
      <c r="Z51" s="43">
        <f>VLOOKUP($S51,'Programme and CT sheets'!$A:$I,8,)</f>
        <v>34.96</v>
      </c>
      <c r="AB51" s="44" t="str">
        <f t="shared" si="51"/>
        <v>Arabella Ward</v>
      </c>
      <c r="AC51" s="44" t="str">
        <f t="shared" si="52"/>
        <v>Bedford Girls</v>
      </c>
      <c r="AE51" s="11">
        <f t="shared" si="58"/>
        <v>6</v>
      </c>
      <c r="AF51" s="7">
        <f t="shared" si="53"/>
        <v>34.96</v>
      </c>
      <c r="AG51" s="7"/>
      <c r="AH51" s="147">
        <f t="shared" si="54"/>
        <v>23</v>
      </c>
      <c r="AI51" s="135" t="str">
        <f t="shared" si="55"/>
        <v>Emma Hockney</v>
      </c>
      <c r="AJ51" s="135" t="str">
        <f t="shared" si="56"/>
        <v>Berkhamsted</v>
      </c>
      <c r="AK51" s="148">
        <f t="shared" si="57"/>
        <v>41.73</v>
      </c>
      <c r="AL51" s="148">
        <f>VLOOKUP($AH51,$AE$29:$AF$57,2,)</f>
        <v>41.95</v>
      </c>
      <c r="AM51" s="149" t="str">
        <f>IFERROR(IF(FIND("DQ",AL51),VLOOKUP(AL51,'DQ Codes'!$B:$C,2,),""),"")</f>
        <v/>
      </c>
    </row>
    <row r="52" spans="2:39" ht="15" x14ac:dyDescent="0.25">
      <c r="B52" s="53">
        <v>24</v>
      </c>
      <c r="C52" t="s">
        <v>67</v>
      </c>
      <c r="D52" t="s">
        <v>49</v>
      </c>
      <c r="E52" s="7">
        <v>36.26</v>
      </c>
      <c r="K52" s="35">
        <f t="shared" ref="K52" si="77">K54+1</f>
        <v>7</v>
      </c>
      <c r="L52" s="36" t="str">
        <f t="shared" si="43"/>
        <v>Vicoria Daley</v>
      </c>
      <c r="M52" s="36" t="str">
        <f t="shared" si="44"/>
        <v>Maltman's Green</v>
      </c>
      <c r="N52" s="37">
        <f t="shared" si="45"/>
        <v>36.26</v>
      </c>
      <c r="O52" s="19">
        <v>2</v>
      </c>
      <c r="P52" s="36"/>
      <c r="Q52" s="20">
        <v>4</v>
      </c>
      <c r="R52" s="20">
        <f t="shared" si="74"/>
        <v>3</v>
      </c>
      <c r="S52" s="42" t="str">
        <f t="shared" si="47"/>
        <v>243</v>
      </c>
      <c r="T52" s="31" t="str">
        <f t="shared" si="75"/>
        <v>Kreswin Smith</v>
      </c>
      <c r="U52" s="31" t="str">
        <f t="shared" si="75"/>
        <v>Great Missenden</v>
      </c>
      <c r="V52" s="30">
        <f t="shared" si="75"/>
        <v>34.53</v>
      </c>
      <c r="X52" s="17">
        <f t="shared" si="71"/>
        <v>4</v>
      </c>
      <c r="Y52" s="19">
        <f t="shared" si="72"/>
        <v>3</v>
      </c>
      <c r="Z52" s="43">
        <f>VLOOKUP($S52,'Programme and CT sheets'!$A:$I,8,)</f>
        <v>32.81</v>
      </c>
      <c r="AB52" s="44" t="str">
        <f t="shared" si="51"/>
        <v>Kreswin Smith</v>
      </c>
      <c r="AC52" s="44" t="str">
        <f t="shared" si="52"/>
        <v>Great Missenden</v>
      </c>
      <c r="AE52" s="11">
        <f t="shared" si="58"/>
        <v>2</v>
      </c>
      <c r="AF52" s="7">
        <f t="shared" si="53"/>
        <v>32.81</v>
      </c>
      <c r="AG52" s="7"/>
      <c r="AH52" s="147">
        <f t="shared" si="54"/>
        <v>24</v>
      </c>
      <c r="AI52" s="135" t="str">
        <f t="shared" si="55"/>
        <v>Evie Light</v>
      </c>
      <c r="AJ52" s="135" t="str">
        <f t="shared" si="56"/>
        <v>Berkhamsted</v>
      </c>
      <c r="AK52" s="148">
        <f t="shared" si="57"/>
        <v>41.5</v>
      </c>
      <c r="AL52" s="148">
        <f>VLOOKUP($AH52,$AE$29:$AF$57,2,)</f>
        <v>42.26</v>
      </c>
      <c r="AM52" s="149" t="str">
        <f>IFERROR(IF(FIND("DQ",AL52),VLOOKUP(AL52,'DQ Codes'!$B:$C,2,),""),"")</f>
        <v/>
      </c>
    </row>
    <row r="53" spans="2:39" s="3" customFormat="1" ht="15" x14ac:dyDescent="0.25">
      <c r="B53" s="53">
        <v>25</v>
      </c>
      <c r="C53" t="s">
        <v>91</v>
      </c>
      <c r="D53" t="s">
        <v>62</v>
      </c>
      <c r="E53" s="7">
        <v>35.82</v>
      </c>
      <c r="G53" s="12"/>
      <c r="I53" s="19"/>
      <c r="J53" s="19"/>
      <c r="K53" s="35">
        <f t="shared" ref="K53" si="78">K55-1</f>
        <v>2</v>
      </c>
      <c r="L53" s="36" t="str">
        <f t="shared" si="43"/>
        <v>Arabella Ward</v>
      </c>
      <c r="M53" s="36" t="str">
        <f t="shared" si="44"/>
        <v>Bedford Girls</v>
      </c>
      <c r="N53" s="37">
        <f t="shared" si="45"/>
        <v>35.82</v>
      </c>
      <c r="O53" s="19">
        <v>2</v>
      </c>
      <c r="P53" s="36"/>
      <c r="Q53" s="20">
        <v>4</v>
      </c>
      <c r="R53" s="20">
        <f t="shared" si="74"/>
        <v>4</v>
      </c>
      <c r="S53" s="42" t="str">
        <f t="shared" si="47"/>
        <v>244</v>
      </c>
      <c r="T53" s="31" t="str">
        <f t="shared" si="75"/>
        <v>Tsala Bernholt</v>
      </c>
      <c r="U53" s="31" t="str">
        <f t="shared" si="75"/>
        <v>Haberdashers Girls</v>
      </c>
      <c r="V53" s="30">
        <f t="shared" si="75"/>
        <v>33.33</v>
      </c>
      <c r="W53" s="19"/>
      <c r="X53" s="17">
        <f t="shared" si="71"/>
        <v>4</v>
      </c>
      <c r="Y53" s="19">
        <f t="shared" si="72"/>
        <v>4</v>
      </c>
      <c r="Z53" s="43">
        <f>VLOOKUP($S53,'Programme and CT sheets'!$A:$I,8,)</f>
        <v>31.84</v>
      </c>
      <c r="AA53" s="19"/>
      <c r="AB53" s="44" t="str">
        <f t="shared" si="51"/>
        <v>Tsala Bernholt</v>
      </c>
      <c r="AC53" s="44" t="str">
        <f t="shared" si="52"/>
        <v>Haberdashers Girls</v>
      </c>
      <c r="AE53" s="11">
        <f t="shared" si="58"/>
        <v>1</v>
      </c>
      <c r="AF53" s="7">
        <f t="shared" si="53"/>
        <v>31.84</v>
      </c>
      <c r="AG53" s="7"/>
      <c r="AH53" s="147">
        <f t="shared" si="54"/>
        <v>25</v>
      </c>
      <c r="AI53" s="135" t="str">
        <f t="shared" si="55"/>
        <v>Sasha Coltman</v>
      </c>
      <c r="AJ53" s="135" t="str">
        <f t="shared" si="56"/>
        <v>Heathmount</v>
      </c>
      <c r="AK53" s="148">
        <f t="shared" si="57"/>
        <v>42.01</v>
      </c>
      <c r="AL53" s="148">
        <f>VLOOKUP($AH53,$AE$29:$AF$57,2,)</f>
        <v>42.82</v>
      </c>
      <c r="AM53" s="149" t="str">
        <f>IFERROR(IF(FIND("DQ",AL53),VLOOKUP(AL53,'DQ Codes'!$B:$C,2,),""),"")</f>
        <v/>
      </c>
    </row>
    <row r="54" spans="2:39" ht="15" x14ac:dyDescent="0.25">
      <c r="B54" s="53">
        <v>26</v>
      </c>
      <c r="C54" t="s">
        <v>71</v>
      </c>
      <c r="D54" t="s">
        <v>51</v>
      </c>
      <c r="E54" s="7">
        <v>35.03</v>
      </c>
      <c r="K54" s="35">
        <f>K56+1</f>
        <v>6</v>
      </c>
      <c r="L54" s="36" t="str">
        <f t="shared" si="43"/>
        <v>Ellie Dooris</v>
      </c>
      <c r="M54" s="36" t="str">
        <f t="shared" si="44"/>
        <v>Copthorne Prep</v>
      </c>
      <c r="N54" s="37">
        <f t="shared" si="45"/>
        <v>35.03</v>
      </c>
      <c r="O54" s="19">
        <v>2</v>
      </c>
      <c r="P54" s="36"/>
      <c r="Q54" s="20">
        <v>4</v>
      </c>
      <c r="R54" s="20">
        <f t="shared" si="74"/>
        <v>5</v>
      </c>
      <c r="S54" s="42" t="str">
        <f t="shared" si="47"/>
        <v>245</v>
      </c>
      <c r="T54" s="31" t="str">
        <f t="shared" si="75"/>
        <v>Lucy Quill</v>
      </c>
      <c r="U54" s="31" t="str">
        <f t="shared" si="75"/>
        <v>The Gateway</v>
      </c>
      <c r="V54" s="30">
        <f t="shared" si="75"/>
        <v>34</v>
      </c>
      <c r="X54" s="17">
        <f t="shared" si="71"/>
        <v>4</v>
      </c>
      <c r="Y54" s="19">
        <f t="shared" si="72"/>
        <v>5</v>
      </c>
      <c r="Z54" s="43">
        <f>VLOOKUP($S54,'Programme and CT sheets'!$A:$I,8,)</f>
        <v>33.549999999999997</v>
      </c>
      <c r="AB54" s="44" t="str">
        <f t="shared" si="51"/>
        <v>Lucy Quill</v>
      </c>
      <c r="AC54" s="44" t="str">
        <f t="shared" si="52"/>
        <v>The Gateway</v>
      </c>
      <c r="AE54" s="11">
        <f t="shared" si="58"/>
        <v>4</v>
      </c>
      <c r="AF54" s="7">
        <f t="shared" si="53"/>
        <v>33.549999999999997</v>
      </c>
      <c r="AG54" s="7"/>
      <c r="AH54" s="147">
        <f t="shared" si="54"/>
        <v>26</v>
      </c>
      <c r="AI54" s="135" t="str">
        <f t="shared" si="55"/>
        <v>Áine Dunwoodie</v>
      </c>
      <c r="AJ54" s="135" t="str">
        <f t="shared" si="56"/>
        <v>Abbot's Hill</v>
      </c>
      <c r="AK54" s="148">
        <f t="shared" si="57"/>
        <v>41.35</v>
      </c>
      <c r="AL54" s="148">
        <f>VLOOKUP($AH54,$AE$29:$AF$57,2,)</f>
        <v>43.17</v>
      </c>
      <c r="AM54" s="149" t="str">
        <f>IFERROR(IF(FIND("DQ",AL54),VLOOKUP(AL54,'DQ Codes'!$B:$C,2,),""),"")</f>
        <v/>
      </c>
    </row>
    <row r="55" spans="2:39" ht="15" x14ac:dyDescent="0.25">
      <c r="B55" s="53">
        <v>27</v>
      </c>
      <c r="C55" t="s">
        <v>88</v>
      </c>
      <c r="D55" t="s">
        <v>22</v>
      </c>
      <c r="E55" s="7">
        <v>34.53</v>
      </c>
      <c r="K55" s="35">
        <f>K57-1</f>
        <v>3</v>
      </c>
      <c r="L55" s="36" t="str">
        <f t="shared" si="43"/>
        <v>Kreswin Smith</v>
      </c>
      <c r="M55" s="36" t="str">
        <f t="shared" si="44"/>
        <v>Great Missenden</v>
      </c>
      <c r="N55" s="37">
        <f t="shared" si="45"/>
        <v>34.53</v>
      </c>
      <c r="O55" s="19">
        <v>2</v>
      </c>
      <c r="P55" s="36"/>
      <c r="Q55" s="20">
        <v>4</v>
      </c>
      <c r="R55" s="20">
        <f t="shared" si="74"/>
        <v>6</v>
      </c>
      <c r="S55" s="42" t="str">
        <f t="shared" si="47"/>
        <v>246</v>
      </c>
      <c r="T55" s="31" t="str">
        <f t="shared" si="75"/>
        <v>Ellie Dooris</v>
      </c>
      <c r="U55" s="31" t="str">
        <f t="shared" si="75"/>
        <v>Copthorne Prep</v>
      </c>
      <c r="V55" s="30">
        <f t="shared" si="75"/>
        <v>35.03</v>
      </c>
      <c r="X55" s="17">
        <f t="shared" si="71"/>
        <v>4</v>
      </c>
      <c r="Y55" s="19">
        <f t="shared" si="72"/>
        <v>6</v>
      </c>
      <c r="Z55" s="43">
        <f>VLOOKUP($S55,'Programme and CT sheets'!$A:$I,8,)</f>
        <v>34.89</v>
      </c>
      <c r="AB55" s="44" t="str">
        <f t="shared" si="51"/>
        <v>Ellie Dooris</v>
      </c>
      <c r="AC55" s="44" t="str">
        <f t="shared" si="52"/>
        <v>Copthorne Prep</v>
      </c>
      <c r="AE55" s="11">
        <f t="shared" si="58"/>
        <v>5</v>
      </c>
      <c r="AF55" s="7">
        <f t="shared" si="53"/>
        <v>34.89</v>
      </c>
      <c r="AG55" s="7"/>
      <c r="AH55" s="147">
        <f t="shared" si="54"/>
        <v>27</v>
      </c>
      <c r="AI55" s="135" t="str">
        <f t="shared" si="55"/>
        <v>Amber Harber</v>
      </c>
      <c r="AJ55" s="135" t="str">
        <f t="shared" si="56"/>
        <v>Killigrew</v>
      </c>
      <c r="AK55" s="148">
        <f t="shared" si="57"/>
        <v>42.43</v>
      </c>
      <c r="AL55" s="148">
        <f>VLOOKUP($AH55,$AE$29:$AF$57,2,)</f>
        <v>43.46</v>
      </c>
      <c r="AM55" s="149" t="str">
        <f>IFERROR(IF(FIND("DQ",AL55),VLOOKUP(AL55,'DQ Codes'!$B:$C,2,),""),"")</f>
        <v/>
      </c>
    </row>
    <row r="56" spans="2:39" ht="15" x14ac:dyDescent="0.25">
      <c r="B56" s="53">
        <v>28</v>
      </c>
      <c r="C56" t="s">
        <v>84</v>
      </c>
      <c r="D56" t="s">
        <v>58</v>
      </c>
      <c r="E56" s="7">
        <v>34</v>
      </c>
      <c r="K56" s="35">
        <f>K57+1</f>
        <v>5</v>
      </c>
      <c r="L56" s="36" t="str">
        <f t="shared" si="43"/>
        <v>Lucy Quill</v>
      </c>
      <c r="M56" s="36" t="str">
        <f t="shared" si="44"/>
        <v>The Gateway</v>
      </c>
      <c r="N56" s="37">
        <f t="shared" si="45"/>
        <v>34</v>
      </c>
      <c r="O56" s="19">
        <v>2</v>
      </c>
      <c r="P56" s="36"/>
      <c r="Q56" s="20">
        <v>4</v>
      </c>
      <c r="R56" s="20">
        <f>R57-1</f>
        <v>7</v>
      </c>
      <c r="S56" s="42" t="str">
        <f t="shared" si="47"/>
        <v>247</v>
      </c>
      <c r="T56" s="31" t="str">
        <f t="shared" si="75"/>
        <v>Vicoria Daley</v>
      </c>
      <c r="U56" s="31" t="str">
        <f t="shared" si="75"/>
        <v>Maltman's Green</v>
      </c>
      <c r="V56" s="30">
        <f t="shared" si="75"/>
        <v>36.26</v>
      </c>
      <c r="X56" s="17">
        <f t="shared" si="71"/>
        <v>4</v>
      </c>
      <c r="Y56" s="19">
        <f t="shared" si="72"/>
        <v>7</v>
      </c>
      <c r="Z56" s="43">
        <f>VLOOKUP($S56,'Programme and CT sheets'!$A:$I,8,)</f>
        <v>33.380000000000003</v>
      </c>
      <c r="AB56" s="44" t="str">
        <f t="shared" si="51"/>
        <v>Vicoria Daley</v>
      </c>
      <c r="AC56" s="44" t="str">
        <f t="shared" si="52"/>
        <v>Maltman's Green</v>
      </c>
      <c r="AE56" s="11">
        <f t="shared" si="58"/>
        <v>3</v>
      </c>
      <c r="AF56" s="7">
        <f t="shared" si="53"/>
        <v>33.380000000000003</v>
      </c>
      <c r="AG56" s="7"/>
      <c r="AH56" s="147">
        <f t="shared" si="54"/>
        <v>28</v>
      </c>
      <c r="AI56" s="135" t="str">
        <f t="shared" si="55"/>
        <v>Amelia Jones</v>
      </c>
      <c r="AJ56" s="135" t="str">
        <f t="shared" si="56"/>
        <v>Russell School</v>
      </c>
      <c r="AK56" s="148">
        <f t="shared" si="57"/>
        <v>44.84</v>
      </c>
      <c r="AL56" s="148">
        <f>VLOOKUP($AH56,$AE$29:$AF$57,2,)</f>
        <v>44.26</v>
      </c>
      <c r="AM56" s="149" t="str">
        <f>IFERROR(IF(FIND("DQ",AL56),VLOOKUP(AL56,'DQ Codes'!$B:$C,2,),""),"")</f>
        <v/>
      </c>
    </row>
    <row r="57" spans="2:39" ht="15" x14ac:dyDescent="0.25">
      <c r="B57" s="53">
        <v>29</v>
      </c>
      <c r="C57" t="s">
        <v>63</v>
      </c>
      <c r="D57" t="s">
        <v>45</v>
      </c>
      <c r="E57" s="7">
        <v>33.33</v>
      </c>
      <c r="K57" s="40">
        <v>4</v>
      </c>
      <c r="L57" s="38" t="str">
        <f t="shared" si="43"/>
        <v>Tsala Bernholt</v>
      </c>
      <c r="M57" s="38" t="str">
        <f t="shared" si="44"/>
        <v>Haberdashers Girls</v>
      </c>
      <c r="N57" s="39">
        <f t="shared" si="45"/>
        <v>33.33</v>
      </c>
      <c r="O57" s="19">
        <v>2</v>
      </c>
      <c r="P57" s="36"/>
      <c r="Q57" s="20">
        <v>4</v>
      </c>
      <c r="R57" s="29">
        <v>8</v>
      </c>
      <c r="S57" s="42" t="str">
        <f t="shared" si="47"/>
        <v>248</v>
      </c>
      <c r="T57" s="31" t="str">
        <f t="shared" si="75"/>
        <v>Alexandra Braniff</v>
      </c>
      <c r="U57" s="31" t="str">
        <f t="shared" si="75"/>
        <v>Cassiobury</v>
      </c>
      <c r="V57" s="30">
        <f t="shared" si="75"/>
        <v>38.11</v>
      </c>
      <c r="X57" s="17">
        <f t="shared" si="71"/>
        <v>4</v>
      </c>
      <c r="Y57" s="19">
        <f t="shared" si="72"/>
        <v>8</v>
      </c>
      <c r="Z57" s="43">
        <f>VLOOKUP($S57,'Programme and CT sheets'!$A:$I,8,)</f>
        <v>36.549999999999997</v>
      </c>
      <c r="AB57" s="44" t="str">
        <f t="shared" si="51"/>
        <v>Alexandra Braniff</v>
      </c>
      <c r="AC57" s="44" t="str">
        <f t="shared" si="52"/>
        <v>Cassiobury</v>
      </c>
      <c r="AE57" s="11">
        <f t="shared" si="58"/>
        <v>8</v>
      </c>
      <c r="AF57" s="7">
        <f t="shared" si="53"/>
        <v>36.549999999999997</v>
      </c>
      <c r="AG57" s="7"/>
      <c r="AH57" s="147">
        <f t="shared" si="54"/>
        <v>29</v>
      </c>
      <c r="AI57" s="135" t="str">
        <f t="shared" si="55"/>
        <v>Raissa Vickery</v>
      </c>
      <c r="AJ57" s="135" t="str">
        <f t="shared" si="56"/>
        <v>St Alban's High Sch</v>
      </c>
      <c r="AK57" s="148">
        <f t="shared" si="57"/>
        <v>38.01</v>
      </c>
      <c r="AL57" s="148" t="s">
        <v>499</v>
      </c>
      <c r="AM57" s="149" t="str">
        <f>IFERROR(IF(FIND("DQ",AL57),VLOOKUP(AL57,'DQ Codes'!$B:$C,2,),""),"")</f>
        <v/>
      </c>
    </row>
    <row r="58" spans="2:39" ht="15" x14ac:dyDescent="0.25">
      <c r="B58" s="53"/>
      <c r="E58" s="7"/>
      <c r="K58" s="152"/>
      <c r="L58" s="36"/>
      <c r="M58" s="36"/>
      <c r="N58" s="36"/>
      <c r="P58" s="36"/>
      <c r="Q58" s="20"/>
      <c r="R58" s="29"/>
      <c r="S58" s="42"/>
      <c r="T58" s="31"/>
      <c r="U58" s="31"/>
      <c r="V58" s="30"/>
      <c r="X58" s="17"/>
      <c r="Z58" s="43"/>
      <c r="AB58" s="44"/>
      <c r="AC58" s="44"/>
      <c r="AE58" s="11"/>
      <c r="AF58" s="7"/>
      <c r="AG58" s="7"/>
      <c r="AH58" s="147"/>
      <c r="AK58" s="148"/>
      <c r="AL58" s="148"/>
    </row>
    <row r="59" spans="2:39" x14ac:dyDescent="0.2">
      <c r="B59" s="89"/>
      <c r="C59" s="82"/>
      <c r="D59" s="82"/>
      <c r="E59" s="90"/>
      <c r="AH59" s="136" t="str">
        <f>B60&amp;" - "&amp;C60&amp;" - "&amp;E60</f>
        <v>Event 3 - Year 6 Boys - 50m Freestyle</v>
      </c>
    </row>
    <row r="60" spans="2:39" x14ac:dyDescent="0.2">
      <c r="B60" s="88" t="s">
        <v>338</v>
      </c>
      <c r="C60" s="2" t="s">
        <v>3</v>
      </c>
      <c r="D60" s="82"/>
      <c r="E60" s="13" t="s">
        <v>1</v>
      </c>
      <c r="G60" s="17" t="s">
        <v>358</v>
      </c>
      <c r="I60" s="19">
        <v>5</v>
      </c>
      <c r="K60" s="19" t="s">
        <v>365</v>
      </c>
      <c r="O60" s="19" t="s">
        <v>368</v>
      </c>
      <c r="P60" s="19" t="s">
        <v>369</v>
      </c>
      <c r="Q60" s="19" t="s">
        <v>367</v>
      </c>
      <c r="R60" s="19" t="s">
        <v>366</v>
      </c>
      <c r="T60" s="19">
        <v>2</v>
      </c>
      <c r="U60" s="19">
        <f>T60+1</f>
        <v>3</v>
      </c>
      <c r="V60" s="17">
        <f>U60+1</f>
        <v>4</v>
      </c>
      <c r="X60" s="19" t="s">
        <v>367</v>
      </c>
      <c r="Y60" s="19" t="s">
        <v>366</v>
      </c>
      <c r="Z60" s="19" t="s">
        <v>372</v>
      </c>
      <c r="AA60" s="19" t="s">
        <v>373</v>
      </c>
      <c r="AB60" s="19" t="s">
        <v>369</v>
      </c>
      <c r="AC60" s="19" t="s">
        <v>374</v>
      </c>
      <c r="AE60" s="19" t="s">
        <v>375</v>
      </c>
      <c r="AF60" s="19"/>
      <c r="AG60" s="19" t="s">
        <v>371</v>
      </c>
      <c r="AH60" s="145" t="s">
        <v>382</v>
      </c>
      <c r="AI60" s="145" t="s">
        <v>369</v>
      </c>
      <c r="AJ60" s="145" t="s">
        <v>374</v>
      </c>
      <c r="AK60" s="146" t="s">
        <v>384</v>
      </c>
      <c r="AL60" s="146" t="s">
        <v>383</v>
      </c>
    </row>
    <row r="61" spans="2:39" ht="15" x14ac:dyDescent="0.25">
      <c r="B61" s="11">
        <v>1</v>
      </c>
      <c r="C61" t="s">
        <v>198</v>
      </c>
      <c r="D61" t="s">
        <v>361</v>
      </c>
      <c r="E61" s="7">
        <v>41.13</v>
      </c>
      <c r="K61" s="107">
        <v>5</v>
      </c>
      <c r="L61" s="33" t="str">
        <f t="shared" ref="L61:L65" si="79">C61</f>
        <v>Adam Tricot</v>
      </c>
      <c r="M61" s="33" t="str">
        <f t="shared" ref="M61:M65" si="80">D61</f>
        <v>Haberdasher's Boys</v>
      </c>
      <c r="N61" s="34">
        <f t="shared" ref="N61:N65" si="81">E61</f>
        <v>41.13</v>
      </c>
      <c r="O61" s="19">
        <v>3</v>
      </c>
      <c r="P61" s="41" t="str">
        <f>C60</f>
        <v>Year 6 Boys</v>
      </c>
      <c r="Q61" s="19">
        <v>1</v>
      </c>
      <c r="R61" s="110">
        <f>K61</f>
        <v>5</v>
      </c>
      <c r="S61" s="42" t="str">
        <f t="shared" ref="S61:S65" si="82">CONCATENATE(TEXT(O61,0),TEXT(Q61,0),TEXT(R61,0))</f>
        <v>315</v>
      </c>
      <c r="T61" s="31" t="str">
        <f>VLOOKUP($R61,$K$61:$N$65,T$28,)</f>
        <v>Adam Tricot</v>
      </c>
      <c r="U61" s="31" t="str">
        <f>VLOOKUP($R61,$K$61:$N$65,U$28,)</f>
        <v>Haberdasher's Boys</v>
      </c>
      <c r="V61" s="30">
        <f>VLOOKUP($R61,$K$61:$N$65,V$28,)</f>
        <v>41.13</v>
      </c>
      <c r="X61" s="17">
        <f>IF(Q61="","",Q61)</f>
        <v>1</v>
      </c>
      <c r="Y61" s="19">
        <f>R61</f>
        <v>5</v>
      </c>
      <c r="Z61" s="43">
        <f>VLOOKUP($S61,'Programme and CT sheets'!$A:$I,8,)</f>
        <v>39.840000000000003</v>
      </c>
      <c r="AB61" s="44" t="str">
        <f>T61</f>
        <v>Adam Tricot</v>
      </c>
      <c r="AC61" s="44" t="str">
        <f>U61</f>
        <v>Haberdasher's Boys</v>
      </c>
      <c r="AE61" s="11">
        <f>IFERROR(RANK(Z61,$Z$61:$Z$97,1),"DQ")</f>
        <v>33</v>
      </c>
      <c r="AF61" s="7">
        <f t="shared" ref="AF61" si="83">Z61</f>
        <v>39.840000000000003</v>
      </c>
      <c r="AG61" s="7"/>
      <c r="AH61" s="147">
        <f t="shared" ref="AH61:AH97" si="84">B61</f>
        <v>1</v>
      </c>
      <c r="AI61" s="135" t="str">
        <f>VLOOKUP(VLOOKUP($AH61,$AE$61:$AF$97,2,),$Z$61:$AC$97,3,)</f>
        <v>Alex Cooper</v>
      </c>
      <c r="AJ61" s="135" t="str">
        <f>VLOOKUP(VLOOKUP($AH61,$AE$61:$AF$97,2,),$Z$61:$AD$97,4,)</f>
        <v>Polehampton</v>
      </c>
      <c r="AK61" s="148">
        <f>VLOOKUP($AI61,$C$61:$E$97,3,)</f>
        <v>32.5</v>
      </c>
      <c r="AL61" s="148">
        <f>VLOOKUP($AH61,$AE$61:$AF$97,2,)</f>
        <v>31.03</v>
      </c>
      <c r="AM61" s="149" t="str">
        <f>IFERROR(IF(FIND("DQ",AL61),VLOOKUP(AL61,'DQ Codes'!$B:$C,2,),""),"")</f>
        <v/>
      </c>
    </row>
    <row r="62" spans="2:39" ht="15" x14ac:dyDescent="0.25">
      <c r="B62" s="11">
        <v>2</v>
      </c>
      <c r="C62" t="s">
        <v>197</v>
      </c>
      <c r="D62" t="s">
        <v>361</v>
      </c>
      <c r="E62" s="7">
        <v>40</v>
      </c>
      <c r="K62" s="108">
        <v>6</v>
      </c>
      <c r="L62" s="36" t="str">
        <f t="shared" si="79"/>
        <v>Oliver Goodkind</v>
      </c>
      <c r="M62" s="36" t="str">
        <f t="shared" si="80"/>
        <v>Haberdasher's Boys</v>
      </c>
      <c r="N62" s="37">
        <f t="shared" si="81"/>
        <v>40</v>
      </c>
      <c r="O62" s="19">
        <v>3</v>
      </c>
      <c r="P62" s="41" t="str">
        <f>E60</f>
        <v>50m Freestyle</v>
      </c>
      <c r="Q62" s="19">
        <v>1</v>
      </c>
      <c r="R62" s="110">
        <f t="shared" ref="R62:R65" si="85">K62</f>
        <v>6</v>
      </c>
      <c r="S62" s="42" t="str">
        <f t="shared" si="82"/>
        <v>316</v>
      </c>
      <c r="T62" s="31" t="str">
        <f>VLOOKUP($R62,$K$61:$N$65,T$28,)</f>
        <v>Oliver Goodkind</v>
      </c>
      <c r="U62" s="31" t="str">
        <f>VLOOKUP($R62,$K$61:$N$65,U$28,)</f>
        <v>Haberdasher's Boys</v>
      </c>
      <c r="V62" s="30">
        <f>VLOOKUP($R62,$K$61:$N$65,V$28,)</f>
        <v>40</v>
      </c>
      <c r="X62" s="17">
        <f t="shared" ref="X62:X65" si="86">IF(Q62="","",Q62)</f>
        <v>1</v>
      </c>
      <c r="Y62" s="19">
        <f t="shared" ref="Y62:Y65" si="87">R62</f>
        <v>6</v>
      </c>
      <c r="Z62" s="43">
        <f>VLOOKUP($S62,'Programme and CT sheets'!$A:$I,8,)</f>
        <v>37.520000000000003</v>
      </c>
      <c r="AB62" s="44" t="str">
        <f t="shared" ref="AB62:AB65" si="88">T62</f>
        <v>Oliver Goodkind</v>
      </c>
      <c r="AC62" s="44" t="str">
        <f t="shared" ref="AC62:AC65" si="89">U62</f>
        <v>Haberdasher's Boys</v>
      </c>
      <c r="AE62" s="11">
        <f t="shared" ref="AE62:AE65" si="90">IFERROR(RANK(Z62,$Z$61:$Z$97,1),"DQ")</f>
        <v>23</v>
      </c>
      <c r="AF62" s="7">
        <f t="shared" ref="AF62:AF65" si="91">Z62</f>
        <v>37.520000000000003</v>
      </c>
      <c r="AG62" s="7"/>
      <c r="AH62" s="147">
        <f t="shared" si="84"/>
        <v>2</v>
      </c>
      <c r="AI62" s="135" t="str">
        <f t="shared" ref="AI62:AI97" si="92">VLOOKUP(VLOOKUP($AH62,$AE$61:$AF$97,2,),$Z$61:$AC$97,3,)</f>
        <v>James Kaye</v>
      </c>
      <c r="AJ62" s="135" t="str">
        <f t="shared" ref="AJ62:AJ97" si="93">VLOOKUP(VLOOKUP($AH62,$AE$61:$AF$97,2,),$Z$61:$AD$97,4,)</f>
        <v>Haberdashers Boys</v>
      </c>
      <c r="AK62" s="148">
        <f t="shared" ref="AK62:AK97" si="94">VLOOKUP($AI62,$C$61:$E$97,3,)</f>
        <v>33.090000000000003</v>
      </c>
      <c r="AL62" s="148">
        <f t="shared" ref="AL62:AL96" si="95">VLOOKUP($AH62,$AE$61:$AF$97,2,)</f>
        <v>32.24</v>
      </c>
      <c r="AM62" s="149" t="str">
        <f>IFERROR(IF(FIND("DQ",AL62),VLOOKUP(AL62,'DQ Codes'!$B:$C,2,),""),"")</f>
        <v/>
      </c>
    </row>
    <row r="63" spans="2:39" ht="15" x14ac:dyDescent="0.25">
      <c r="B63" s="11">
        <v>3</v>
      </c>
      <c r="C63" t="s">
        <v>196</v>
      </c>
      <c r="D63" t="s">
        <v>168</v>
      </c>
      <c r="E63" s="7">
        <v>39.92</v>
      </c>
      <c r="K63" s="108">
        <v>2</v>
      </c>
      <c r="L63" s="36" t="str">
        <f t="shared" si="79"/>
        <v>Alexander Kalverboer</v>
      </c>
      <c r="M63" s="36" t="str">
        <f t="shared" si="80"/>
        <v>Westbrook Hay</v>
      </c>
      <c r="N63" s="37">
        <f t="shared" si="81"/>
        <v>39.92</v>
      </c>
      <c r="O63" s="19">
        <v>3</v>
      </c>
      <c r="Q63" s="19">
        <v>1</v>
      </c>
      <c r="R63" s="110">
        <f t="shared" si="85"/>
        <v>2</v>
      </c>
      <c r="S63" s="42" t="str">
        <f t="shared" si="82"/>
        <v>312</v>
      </c>
      <c r="T63" s="31" t="str">
        <f>VLOOKUP($R63,$K$61:$N$65,T$28,)</f>
        <v>Alexander Kalverboer</v>
      </c>
      <c r="U63" s="31" t="str">
        <f>VLOOKUP($R63,$K$61:$N$65,U$28,)</f>
        <v>Westbrook Hay</v>
      </c>
      <c r="V63" s="30">
        <f>VLOOKUP($R63,$K$61:$N$65,V$28,)</f>
        <v>39.92</v>
      </c>
      <c r="X63" s="17">
        <f t="shared" si="86"/>
        <v>1</v>
      </c>
      <c r="Y63" s="19">
        <f t="shared" si="87"/>
        <v>2</v>
      </c>
      <c r="Z63" s="43">
        <f>VLOOKUP($S63,'Programme and CT sheets'!$A:$I,8,)</f>
        <v>38.11</v>
      </c>
      <c r="AB63" s="44" t="str">
        <f t="shared" si="88"/>
        <v>Alexander Kalverboer</v>
      </c>
      <c r="AC63" s="44" t="str">
        <f t="shared" si="89"/>
        <v>Westbrook Hay</v>
      </c>
      <c r="AE63" s="11">
        <f t="shared" si="90"/>
        <v>30</v>
      </c>
      <c r="AF63" s="7">
        <f t="shared" si="91"/>
        <v>38.11</v>
      </c>
      <c r="AG63" s="7"/>
      <c r="AH63" s="147">
        <f t="shared" si="84"/>
        <v>3</v>
      </c>
      <c r="AI63" s="135" t="str">
        <f t="shared" si="92"/>
        <v>Max Arnold</v>
      </c>
      <c r="AJ63" s="135" t="str">
        <f t="shared" si="93"/>
        <v>Milwards School</v>
      </c>
      <c r="AK63" s="148">
        <f t="shared" si="94"/>
        <v>33.72</v>
      </c>
      <c r="AL63" s="148">
        <f t="shared" si="95"/>
        <v>32.46</v>
      </c>
      <c r="AM63" s="149" t="str">
        <f>IFERROR(IF(FIND("DQ",AL63),VLOOKUP(AL63,'DQ Codes'!$B:$C,2,),""),"")</f>
        <v/>
      </c>
    </row>
    <row r="64" spans="2:39" ht="15" x14ac:dyDescent="0.25">
      <c r="B64" s="11">
        <v>4</v>
      </c>
      <c r="C64" t="s">
        <v>194</v>
      </c>
      <c r="D64" t="s">
        <v>195</v>
      </c>
      <c r="E64" s="7">
        <v>39.6</v>
      </c>
      <c r="K64" s="108">
        <v>3</v>
      </c>
      <c r="L64" s="36" t="str">
        <f t="shared" si="79"/>
        <v>Oliver Denton-Sparke</v>
      </c>
      <c r="M64" s="36" t="str">
        <f t="shared" si="80"/>
        <v>Grove Road</v>
      </c>
      <c r="N64" s="37">
        <f t="shared" si="81"/>
        <v>39.6</v>
      </c>
      <c r="O64" s="19">
        <v>3</v>
      </c>
      <c r="Q64" s="19">
        <v>1</v>
      </c>
      <c r="R64" s="110">
        <f t="shared" si="85"/>
        <v>3</v>
      </c>
      <c r="S64" s="42" t="str">
        <f t="shared" si="82"/>
        <v>313</v>
      </c>
      <c r="T64" s="31" t="str">
        <f>VLOOKUP($R64,$K$61:$N$65,T$28,)</f>
        <v>Oliver Denton-Sparke</v>
      </c>
      <c r="U64" s="31" t="str">
        <f>VLOOKUP($R64,$K$61:$N$65,U$28,)</f>
        <v>Grove Road</v>
      </c>
      <c r="V64" s="30">
        <f>VLOOKUP($R64,$K$61:$N$65,V$28,)</f>
        <v>39.6</v>
      </c>
      <c r="X64" s="17">
        <f t="shared" si="86"/>
        <v>1</v>
      </c>
      <c r="Y64" s="19">
        <f t="shared" si="87"/>
        <v>3</v>
      </c>
      <c r="Z64" s="43">
        <f>VLOOKUP($S64,'Programme and CT sheets'!$A:$I,8,)</f>
        <v>39.35</v>
      </c>
      <c r="AB64" s="44" t="str">
        <f t="shared" si="88"/>
        <v>Oliver Denton-Sparke</v>
      </c>
      <c r="AC64" s="44" t="str">
        <f t="shared" si="89"/>
        <v>Grove Road</v>
      </c>
      <c r="AE64" s="11">
        <f t="shared" si="90"/>
        <v>32</v>
      </c>
      <c r="AF64" s="7">
        <f t="shared" si="91"/>
        <v>39.35</v>
      </c>
      <c r="AG64" s="7"/>
      <c r="AH64" s="147">
        <f t="shared" si="84"/>
        <v>4</v>
      </c>
      <c r="AI64" s="135" t="str">
        <f t="shared" si="92"/>
        <v>Eamon Bradley</v>
      </c>
      <c r="AJ64" s="135" t="str">
        <f t="shared" si="93"/>
        <v>Bedford</v>
      </c>
      <c r="AK64" s="148">
        <f t="shared" si="94"/>
        <v>33.119999999999997</v>
      </c>
      <c r="AL64" s="148">
        <f t="shared" si="95"/>
        <v>32.67</v>
      </c>
      <c r="AM64" s="149" t="str">
        <f>IFERROR(IF(FIND("DQ",AL64),VLOOKUP(AL64,'DQ Codes'!$B:$C,2,),""),"")</f>
        <v/>
      </c>
    </row>
    <row r="65" spans="2:39" ht="15" x14ac:dyDescent="0.25">
      <c r="B65" s="11">
        <v>5</v>
      </c>
      <c r="C65" t="s">
        <v>193</v>
      </c>
      <c r="D65" t="s">
        <v>109</v>
      </c>
      <c r="E65" s="7">
        <v>39.53</v>
      </c>
      <c r="K65" s="111">
        <v>4</v>
      </c>
      <c r="L65" s="38" t="str">
        <f t="shared" si="79"/>
        <v>Finley Guest</v>
      </c>
      <c r="M65" s="38" t="str">
        <f t="shared" si="80"/>
        <v>Kings Langley</v>
      </c>
      <c r="N65" s="39">
        <f t="shared" si="81"/>
        <v>39.53</v>
      </c>
      <c r="O65" s="19">
        <v>3</v>
      </c>
      <c r="Q65" s="19">
        <v>1</v>
      </c>
      <c r="R65" s="110">
        <f t="shared" si="85"/>
        <v>4</v>
      </c>
      <c r="S65" s="42" t="str">
        <f t="shared" si="82"/>
        <v>314</v>
      </c>
      <c r="T65" s="31" t="str">
        <f>VLOOKUP($R65,$K$61:$N$65,T$28,)</f>
        <v>Finley Guest</v>
      </c>
      <c r="U65" s="31" t="str">
        <f>VLOOKUP($R65,$K$61:$N$65,U$28,)</f>
        <v>Kings Langley</v>
      </c>
      <c r="V65" s="30">
        <f>VLOOKUP($R65,$K$61:$N$65,V$28,)</f>
        <v>39.53</v>
      </c>
      <c r="X65" s="17">
        <f t="shared" si="86"/>
        <v>1</v>
      </c>
      <c r="Y65" s="19">
        <f t="shared" si="87"/>
        <v>4</v>
      </c>
      <c r="Z65" s="43">
        <f>VLOOKUP($S65,'Programme and CT sheets'!$A:$I,8,)</f>
        <v>34.89</v>
      </c>
      <c r="AB65" s="44" t="str">
        <f t="shared" si="88"/>
        <v>Finley Guest</v>
      </c>
      <c r="AC65" s="44" t="str">
        <f t="shared" si="89"/>
        <v>Kings Langley</v>
      </c>
      <c r="AE65" s="11">
        <f t="shared" si="90"/>
        <v>10</v>
      </c>
      <c r="AF65" s="7">
        <f t="shared" si="91"/>
        <v>34.89</v>
      </c>
      <c r="AG65" s="7"/>
      <c r="AH65" s="147">
        <f t="shared" si="84"/>
        <v>5</v>
      </c>
      <c r="AI65" s="135" t="str">
        <f t="shared" si="92"/>
        <v>Joshua Heesom</v>
      </c>
      <c r="AJ65" s="135" t="str">
        <f t="shared" si="93"/>
        <v>Pope Paul</v>
      </c>
      <c r="AK65" s="148">
        <f t="shared" si="94"/>
        <v>33.47</v>
      </c>
      <c r="AL65" s="148">
        <f t="shared" si="95"/>
        <v>32.86</v>
      </c>
      <c r="AM65" s="149" t="str">
        <f>IFERROR(IF(FIND("DQ",AL65),VLOOKUP(AL65,'DQ Codes'!$B:$C,2,),""),"")</f>
        <v/>
      </c>
    </row>
    <row r="66" spans="2:39" ht="15" x14ac:dyDescent="0.25">
      <c r="B66" s="11">
        <v>6</v>
      </c>
      <c r="C66" t="s">
        <v>191</v>
      </c>
      <c r="D66" t="s">
        <v>192</v>
      </c>
      <c r="E66" s="7">
        <v>39.479999999999997</v>
      </c>
      <c r="K66" s="32">
        <f t="shared" ref="K66" si="96">K68+1</f>
        <v>8</v>
      </c>
      <c r="L66" s="33" t="str">
        <f t="shared" ref="L66:L73" si="97">C66</f>
        <v>Nathaniel Mapley</v>
      </c>
      <c r="M66" s="33" t="str">
        <f t="shared" ref="M66:M73" si="98">D66</f>
        <v>St Peters, St Al.</v>
      </c>
      <c r="N66" s="34">
        <f t="shared" ref="N66:N73" si="99">E66</f>
        <v>39.479999999999997</v>
      </c>
      <c r="O66" s="19">
        <v>3</v>
      </c>
      <c r="P66" s="36"/>
      <c r="Q66" s="20">
        <v>2</v>
      </c>
      <c r="R66" s="20">
        <f t="shared" ref="R66:R71" si="100">R67-1</f>
        <v>1</v>
      </c>
      <c r="S66" s="42" t="str">
        <f t="shared" ref="S66:S73" si="101">CONCATENATE(TEXT(O66,0),TEXT(Q66,0),TEXT(R66,0))</f>
        <v>321</v>
      </c>
      <c r="T66" s="31" t="str">
        <f>VLOOKUP($R66,$K$66:$N$73,T$28,)</f>
        <v>Joshua Skelton</v>
      </c>
      <c r="U66" s="31" t="str">
        <f>VLOOKUP($R66,$K$66:$N$73,U$28,)</f>
        <v>Foulds Primary</v>
      </c>
      <c r="V66" s="30">
        <f>VLOOKUP($R66,$K$66:$N$73,V$28,)</f>
        <v>39.200000000000003</v>
      </c>
      <c r="X66" s="17">
        <f t="shared" ref="X66" si="102">IF(Q66="","",Q66)</f>
        <v>2</v>
      </c>
      <c r="Y66" s="19">
        <f t="shared" ref="Y66" si="103">R66</f>
        <v>1</v>
      </c>
      <c r="Z66" s="43">
        <f>VLOOKUP($S66,'Programme and CT sheets'!$A:$I,8,)</f>
        <v>43.54</v>
      </c>
      <c r="AB66" s="44" t="str">
        <f t="shared" ref="AB66" si="104">T66</f>
        <v>Joshua Skelton</v>
      </c>
      <c r="AC66" s="44" t="str">
        <f t="shared" ref="AC66" si="105">U66</f>
        <v>Foulds Primary</v>
      </c>
      <c r="AE66" s="11">
        <f t="shared" ref="AE66" si="106">IFERROR(RANK(Z66,$Z$61:$Z$97,1),"DQ")</f>
        <v>36</v>
      </c>
      <c r="AF66" s="7">
        <f t="shared" ref="AF66" si="107">Z66</f>
        <v>43.54</v>
      </c>
      <c r="AG66" s="7"/>
      <c r="AH66" s="147">
        <f t="shared" si="84"/>
        <v>6</v>
      </c>
      <c r="AI66" s="135" t="str">
        <f t="shared" si="92"/>
        <v>James Atwell</v>
      </c>
      <c r="AJ66" s="135" t="str">
        <f t="shared" si="93"/>
        <v>The Grove Jnr</v>
      </c>
      <c r="AK66" s="148">
        <f t="shared" si="94"/>
        <v>33.840000000000003</v>
      </c>
      <c r="AL66" s="148">
        <f t="shared" si="95"/>
        <v>33.97</v>
      </c>
      <c r="AM66" s="149" t="str">
        <f>IFERROR(IF(FIND("DQ",AL66),VLOOKUP(AL66,'DQ Codes'!$B:$C,2,),""),"")</f>
        <v/>
      </c>
    </row>
    <row r="67" spans="2:39" ht="15" x14ac:dyDescent="0.25">
      <c r="B67" s="11">
        <v>7</v>
      </c>
      <c r="C67" t="s">
        <v>190</v>
      </c>
      <c r="D67" t="s">
        <v>185</v>
      </c>
      <c r="E67" s="7">
        <v>39.200000000000003</v>
      </c>
      <c r="K67" s="35">
        <f t="shared" ref="K67" si="108">K69-1</f>
        <v>1</v>
      </c>
      <c r="L67" s="36" t="str">
        <f t="shared" si="97"/>
        <v>Joshua Skelton</v>
      </c>
      <c r="M67" s="36" t="str">
        <f t="shared" si="98"/>
        <v>Foulds Primary</v>
      </c>
      <c r="N67" s="37">
        <f t="shared" si="99"/>
        <v>39.200000000000003</v>
      </c>
      <c r="O67" s="19">
        <v>3</v>
      </c>
      <c r="P67" s="36"/>
      <c r="Q67" s="20">
        <v>2</v>
      </c>
      <c r="R67" s="20">
        <f t="shared" si="100"/>
        <v>2</v>
      </c>
      <c r="S67" s="42" t="str">
        <f t="shared" si="101"/>
        <v>322</v>
      </c>
      <c r="T67" s="31" t="str">
        <f>VLOOKUP($R67,$K$66:$N$73,T$28,)</f>
        <v>Noah McCall</v>
      </c>
      <c r="U67" s="31" t="str">
        <f>VLOOKUP($R67,$K$66:$N$73,U$28,)</f>
        <v>Elangeni</v>
      </c>
      <c r="V67" s="30">
        <f>VLOOKUP($R67,$K$66:$N$73,V$28,)</f>
        <v>38.909999999999997</v>
      </c>
      <c r="X67" s="17">
        <f t="shared" ref="X67:X97" si="109">IF(Q67="","",Q67)</f>
        <v>2</v>
      </c>
      <c r="Y67" s="19">
        <f t="shared" ref="Y67:Y97" si="110">R67</f>
        <v>2</v>
      </c>
      <c r="Z67" s="43">
        <f>VLOOKUP($S67,'Programme and CT sheets'!$A:$I,8,)</f>
        <v>36.840000000000003</v>
      </c>
      <c r="AB67" s="44" t="str">
        <f t="shared" ref="AB67:AB97" si="111">T67</f>
        <v>Noah McCall</v>
      </c>
      <c r="AC67" s="44" t="str">
        <f t="shared" ref="AC67:AC97" si="112">U67</f>
        <v>Elangeni</v>
      </c>
      <c r="AE67" s="11">
        <f t="shared" ref="AE67:AE97" si="113">IFERROR(RANK(Z67,$Z$61:$Z$97,1),"DQ")</f>
        <v>19</v>
      </c>
      <c r="AF67" s="7">
        <f t="shared" ref="AF67:AF97" si="114">Z67</f>
        <v>36.840000000000003</v>
      </c>
      <c r="AG67" s="7"/>
      <c r="AH67" s="147">
        <f t="shared" si="84"/>
        <v>7</v>
      </c>
      <c r="AI67" s="135" t="str">
        <f t="shared" si="92"/>
        <v>Luke Pollen-Brooks</v>
      </c>
      <c r="AJ67" s="135" t="str">
        <f t="shared" si="93"/>
        <v>Bedford</v>
      </c>
      <c r="AK67" s="148">
        <f t="shared" si="94"/>
        <v>35.22</v>
      </c>
      <c r="AL67" s="148">
        <f t="shared" si="95"/>
        <v>34.119999999999997</v>
      </c>
      <c r="AM67" s="149" t="str">
        <f>IFERROR(IF(FIND("DQ",AL67),VLOOKUP(AL67,'DQ Codes'!$B:$C,2,),""),"")</f>
        <v/>
      </c>
    </row>
    <row r="68" spans="2:39" ht="15" x14ac:dyDescent="0.25">
      <c r="B68" s="11">
        <v>8</v>
      </c>
      <c r="C68" t="s">
        <v>189</v>
      </c>
      <c r="D68" t="s">
        <v>15</v>
      </c>
      <c r="E68" s="7">
        <v>39.119999999999997</v>
      </c>
      <c r="K68" s="35">
        <f t="shared" ref="K68" si="115">K70+1</f>
        <v>7</v>
      </c>
      <c r="L68" s="36" t="str">
        <f t="shared" si="97"/>
        <v>William Rayfield</v>
      </c>
      <c r="M68" s="36" t="str">
        <f t="shared" si="98"/>
        <v>Heath Mount</v>
      </c>
      <c r="N68" s="37">
        <f t="shared" si="99"/>
        <v>39.119999999999997</v>
      </c>
      <c r="O68" s="19">
        <v>3</v>
      </c>
      <c r="P68" s="36"/>
      <c r="Q68" s="20">
        <v>2</v>
      </c>
      <c r="R68" s="20">
        <f t="shared" si="100"/>
        <v>3</v>
      </c>
      <c r="S68" s="42" t="str">
        <f t="shared" si="101"/>
        <v>323</v>
      </c>
      <c r="T68" s="31" t="str">
        <f>VLOOKUP($R68,$K$66:$N$73,T$28,)</f>
        <v>Jasper Tumani</v>
      </c>
      <c r="U68" s="31" t="str">
        <f>VLOOKUP($R68,$K$66:$N$73,U$28,)</f>
        <v>Foulds Primary</v>
      </c>
      <c r="V68" s="30">
        <f>VLOOKUP($R68,$K$66:$N$73,V$28,)</f>
        <v>38.15</v>
      </c>
      <c r="X68" s="17">
        <f t="shared" si="109"/>
        <v>2</v>
      </c>
      <c r="Y68" s="19">
        <f t="shared" si="110"/>
        <v>3</v>
      </c>
      <c r="Z68" s="43">
        <f>VLOOKUP($S68,'Programme and CT sheets'!$A:$I,8,)</f>
        <v>40.090000000000003</v>
      </c>
      <c r="AB68" s="44" t="str">
        <f t="shared" si="111"/>
        <v>Jasper Tumani</v>
      </c>
      <c r="AC68" s="44" t="str">
        <f t="shared" si="112"/>
        <v>Foulds Primary</v>
      </c>
      <c r="AE68" s="11">
        <f t="shared" si="113"/>
        <v>34</v>
      </c>
      <c r="AF68" s="7">
        <f t="shared" si="114"/>
        <v>40.090000000000003</v>
      </c>
      <c r="AG68" s="7"/>
      <c r="AH68" s="147">
        <f t="shared" si="84"/>
        <v>8</v>
      </c>
      <c r="AI68" s="135" t="str">
        <f t="shared" si="92"/>
        <v>George  Mowbray</v>
      </c>
      <c r="AJ68" s="135" t="str">
        <f t="shared" si="93"/>
        <v>Elangeni</v>
      </c>
      <c r="AK68" s="148">
        <f t="shared" si="94"/>
        <v>35.6</v>
      </c>
      <c r="AL68" s="148">
        <f t="shared" si="95"/>
        <v>34.51</v>
      </c>
      <c r="AM68" s="149" t="str">
        <f>IFERROR(IF(FIND("DQ",AL68),VLOOKUP(AL68,'DQ Codes'!$B:$C,2,),""),"")</f>
        <v/>
      </c>
    </row>
    <row r="69" spans="2:39" ht="15" x14ac:dyDescent="0.25">
      <c r="B69" s="11">
        <v>9</v>
      </c>
      <c r="C69" t="s">
        <v>188</v>
      </c>
      <c r="D69" t="s">
        <v>162</v>
      </c>
      <c r="E69" s="7">
        <v>38.909999999999997</v>
      </c>
      <c r="K69" s="35">
        <f t="shared" ref="K69" si="116">K71-1</f>
        <v>2</v>
      </c>
      <c r="L69" s="36" t="str">
        <f t="shared" si="97"/>
        <v>Noah McCall</v>
      </c>
      <c r="M69" s="36" t="str">
        <f t="shared" si="98"/>
        <v>Elangeni</v>
      </c>
      <c r="N69" s="37">
        <f t="shared" si="99"/>
        <v>38.909999999999997</v>
      </c>
      <c r="O69" s="19">
        <v>3</v>
      </c>
      <c r="P69" s="36"/>
      <c r="Q69" s="20">
        <v>2</v>
      </c>
      <c r="R69" s="20">
        <f t="shared" si="100"/>
        <v>4</v>
      </c>
      <c r="S69" s="42" t="str">
        <f t="shared" si="101"/>
        <v>324</v>
      </c>
      <c r="T69" s="31" t="str">
        <f>VLOOKUP($R69,$K$66:$N$73,T$28,)</f>
        <v>Max Coltman</v>
      </c>
      <c r="U69" s="31" t="str">
        <f>VLOOKUP($R69,$K$66:$N$73,U$28,)</f>
        <v>Heath Mount</v>
      </c>
      <c r="V69" s="30">
        <f>VLOOKUP($R69,$K$66:$N$73,V$28,)</f>
        <v>38.01</v>
      </c>
      <c r="X69" s="17">
        <f t="shared" si="109"/>
        <v>2</v>
      </c>
      <c r="Y69" s="19">
        <f t="shared" si="110"/>
        <v>4</v>
      </c>
      <c r="Z69" s="43">
        <f>VLOOKUP($S69,'Programme and CT sheets'!$A:$I,8,)</f>
        <v>37.72</v>
      </c>
      <c r="AB69" s="44" t="str">
        <f t="shared" si="111"/>
        <v>Max Coltman</v>
      </c>
      <c r="AC69" s="44" t="str">
        <f t="shared" si="112"/>
        <v>Heath Mount</v>
      </c>
      <c r="AE69" s="11">
        <f t="shared" si="113"/>
        <v>25</v>
      </c>
      <c r="AF69" s="7">
        <f t="shared" si="114"/>
        <v>37.72</v>
      </c>
      <c r="AG69" s="7"/>
      <c r="AH69" s="147">
        <f t="shared" si="84"/>
        <v>9</v>
      </c>
      <c r="AI69" s="135" t="str">
        <f t="shared" si="92"/>
        <v>Harry Gibb</v>
      </c>
      <c r="AJ69" s="135" t="str">
        <f t="shared" si="93"/>
        <v>Chalfont St Peter</v>
      </c>
      <c r="AK69" s="148">
        <f t="shared" si="94"/>
        <v>36.520000000000003</v>
      </c>
      <c r="AL69" s="148">
        <f t="shared" si="95"/>
        <v>34.53</v>
      </c>
      <c r="AM69" s="149" t="str">
        <f>IFERROR(IF(FIND("DQ",AL69),VLOOKUP(AL69,'DQ Codes'!$B:$C,2,),""),"")</f>
        <v/>
      </c>
    </row>
    <row r="70" spans="2:39" ht="15" x14ac:dyDescent="0.25">
      <c r="B70" s="11">
        <v>10</v>
      </c>
      <c r="C70" t="s">
        <v>186</v>
      </c>
      <c r="D70" t="s">
        <v>187</v>
      </c>
      <c r="E70" s="7">
        <v>38.44</v>
      </c>
      <c r="K70" s="35">
        <f>K72+1</f>
        <v>6</v>
      </c>
      <c r="L70" s="36" t="str">
        <f t="shared" si="97"/>
        <v>James Hems</v>
      </c>
      <c r="M70" s="36" t="str">
        <f t="shared" si="98"/>
        <v>Christ Church</v>
      </c>
      <c r="N70" s="37">
        <f t="shared" si="99"/>
        <v>38.44</v>
      </c>
      <c r="O70" s="19">
        <v>3</v>
      </c>
      <c r="P70" s="36"/>
      <c r="Q70" s="20">
        <v>2</v>
      </c>
      <c r="R70" s="20">
        <f t="shared" si="100"/>
        <v>5</v>
      </c>
      <c r="S70" s="42" t="str">
        <f t="shared" si="101"/>
        <v>325</v>
      </c>
      <c r="T70" s="31" t="str">
        <f>VLOOKUP($R70,$K$66:$N$73,T$28,)</f>
        <v>Tarran Barfoot</v>
      </c>
      <c r="U70" s="31" t="str">
        <f>VLOOKUP($R70,$K$66:$N$73,U$28,)</f>
        <v>Mandeville</v>
      </c>
      <c r="V70" s="30">
        <f>VLOOKUP($R70,$K$66:$N$73,V$28,)</f>
        <v>38.020000000000003</v>
      </c>
      <c r="X70" s="17">
        <f t="shared" si="109"/>
        <v>2</v>
      </c>
      <c r="Y70" s="19">
        <f t="shared" si="110"/>
        <v>5</v>
      </c>
      <c r="Z70" s="43">
        <f>VLOOKUP($S70,'Programme and CT sheets'!$A:$I,8,)</f>
        <v>38</v>
      </c>
      <c r="AB70" s="44" t="str">
        <f t="shared" si="111"/>
        <v>Tarran Barfoot</v>
      </c>
      <c r="AC70" s="44" t="str">
        <f t="shared" si="112"/>
        <v>Mandeville</v>
      </c>
      <c r="AE70" s="11">
        <f t="shared" si="113"/>
        <v>29</v>
      </c>
      <c r="AF70" s="7">
        <f t="shared" si="114"/>
        <v>38</v>
      </c>
      <c r="AG70" s="7"/>
      <c r="AH70" s="147">
        <f t="shared" si="84"/>
        <v>10</v>
      </c>
      <c r="AI70" s="135" t="str">
        <f t="shared" si="92"/>
        <v>Finley Guest</v>
      </c>
      <c r="AJ70" s="135" t="str">
        <f t="shared" si="93"/>
        <v>Kings Langley</v>
      </c>
      <c r="AK70" s="148">
        <f t="shared" si="94"/>
        <v>39.53</v>
      </c>
      <c r="AL70" s="148">
        <f t="shared" si="95"/>
        <v>34.89</v>
      </c>
      <c r="AM70" s="149" t="str">
        <f>IFERROR(IF(FIND("DQ",AL70),VLOOKUP(AL70,'DQ Codes'!$B:$C,2,),""),"")</f>
        <v/>
      </c>
    </row>
    <row r="71" spans="2:39" ht="15" x14ac:dyDescent="0.25">
      <c r="B71" s="11">
        <v>11</v>
      </c>
      <c r="C71" t="s">
        <v>184</v>
      </c>
      <c r="D71" t="s">
        <v>185</v>
      </c>
      <c r="E71" s="7">
        <v>38.15</v>
      </c>
      <c r="K71" s="35">
        <f>K73-1</f>
        <v>3</v>
      </c>
      <c r="L71" s="36" t="str">
        <f t="shared" si="97"/>
        <v>Jasper Tumani</v>
      </c>
      <c r="M71" s="36" t="str">
        <f t="shared" si="98"/>
        <v>Foulds Primary</v>
      </c>
      <c r="N71" s="37">
        <f t="shared" si="99"/>
        <v>38.15</v>
      </c>
      <c r="O71" s="19">
        <v>3</v>
      </c>
      <c r="P71" s="36"/>
      <c r="Q71" s="20">
        <v>2</v>
      </c>
      <c r="R71" s="20">
        <f t="shared" si="100"/>
        <v>6</v>
      </c>
      <c r="S71" s="42" t="str">
        <f t="shared" si="101"/>
        <v>326</v>
      </c>
      <c r="T71" s="31" t="str">
        <f>VLOOKUP($R71,$K$66:$N$73,T$28,)</f>
        <v>James Hems</v>
      </c>
      <c r="U71" s="31" t="str">
        <f>VLOOKUP($R71,$K$66:$N$73,U$28,)</f>
        <v>Christ Church</v>
      </c>
      <c r="V71" s="30">
        <f>VLOOKUP($R71,$K$66:$N$73,V$28,)</f>
        <v>38.44</v>
      </c>
      <c r="X71" s="17">
        <f t="shared" si="109"/>
        <v>2</v>
      </c>
      <c r="Y71" s="19">
        <f t="shared" si="110"/>
        <v>6</v>
      </c>
      <c r="Z71" s="43">
        <f>VLOOKUP($S71,'Programme and CT sheets'!$A:$I,8,)</f>
        <v>36.54</v>
      </c>
      <c r="AB71" s="44" t="str">
        <f t="shared" si="111"/>
        <v>James Hems</v>
      </c>
      <c r="AC71" s="44" t="str">
        <f t="shared" si="112"/>
        <v>Christ Church</v>
      </c>
      <c r="AE71" s="11">
        <f t="shared" si="113"/>
        <v>16</v>
      </c>
      <c r="AF71" s="7">
        <f t="shared" si="114"/>
        <v>36.54</v>
      </c>
      <c r="AG71" s="7"/>
      <c r="AH71" s="147">
        <f t="shared" si="84"/>
        <v>11</v>
      </c>
      <c r="AI71" s="135" t="str">
        <f t="shared" si="92"/>
        <v>Matthew Jones</v>
      </c>
      <c r="AJ71" s="135" t="str">
        <f t="shared" si="93"/>
        <v>The Beacon</v>
      </c>
      <c r="AK71" s="148">
        <f t="shared" si="94"/>
        <v>35.61</v>
      </c>
      <c r="AL71" s="148">
        <f t="shared" si="95"/>
        <v>34.94</v>
      </c>
      <c r="AM71" s="149" t="str">
        <f>IFERROR(IF(FIND("DQ",AL71),VLOOKUP(AL71,'DQ Codes'!$B:$C,2,),""),"")</f>
        <v/>
      </c>
    </row>
    <row r="72" spans="2:39" ht="15" x14ac:dyDescent="0.25">
      <c r="B72" s="11">
        <v>12</v>
      </c>
      <c r="C72" t="s">
        <v>183</v>
      </c>
      <c r="D72" t="s">
        <v>174</v>
      </c>
      <c r="E72" s="7">
        <v>38.020000000000003</v>
      </c>
      <c r="K72" s="35">
        <f>K73+1</f>
        <v>5</v>
      </c>
      <c r="L72" s="36" t="str">
        <f t="shared" si="97"/>
        <v>Tarran Barfoot</v>
      </c>
      <c r="M72" s="36" t="str">
        <f t="shared" si="98"/>
        <v>Mandeville</v>
      </c>
      <c r="N72" s="37">
        <f t="shared" si="99"/>
        <v>38.020000000000003</v>
      </c>
      <c r="O72" s="19">
        <v>3</v>
      </c>
      <c r="P72" s="36"/>
      <c r="Q72" s="20">
        <v>2</v>
      </c>
      <c r="R72" s="20">
        <f>R73-1</f>
        <v>7</v>
      </c>
      <c r="S72" s="42" t="str">
        <f t="shared" si="101"/>
        <v>327</v>
      </c>
      <c r="T72" s="31" t="str">
        <f>VLOOKUP($R72,$K$66:$N$73,T$28,)</f>
        <v>William Rayfield</v>
      </c>
      <c r="U72" s="31" t="str">
        <f>VLOOKUP($R72,$K$66:$N$73,U$28,)</f>
        <v>Heath Mount</v>
      </c>
      <c r="V72" s="30">
        <f>VLOOKUP($R72,$K$66:$N$73,V$28,)</f>
        <v>39.119999999999997</v>
      </c>
      <c r="X72" s="17">
        <f t="shared" si="109"/>
        <v>2</v>
      </c>
      <c r="Y72" s="19">
        <f t="shared" si="110"/>
        <v>7</v>
      </c>
      <c r="Z72" s="43">
        <f>VLOOKUP($S72,'Programme and CT sheets'!$A:$I,8,)</f>
        <v>41.04</v>
      </c>
      <c r="AB72" s="44" t="str">
        <f t="shared" si="111"/>
        <v>William Rayfield</v>
      </c>
      <c r="AC72" s="44" t="str">
        <f t="shared" si="112"/>
        <v>Heath Mount</v>
      </c>
      <c r="AE72" s="11">
        <f t="shared" si="113"/>
        <v>35</v>
      </c>
      <c r="AF72" s="7">
        <f t="shared" si="114"/>
        <v>41.04</v>
      </c>
      <c r="AG72" s="7"/>
      <c r="AH72" s="147">
        <f t="shared" si="84"/>
        <v>12</v>
      </c>
      <c r="AI72" s="135" t="str">
        <f t="shared" si="92"/>
        <v>Seve Carrillo de Albornoz</v>
      </c>
      <c r="AJ72" s="135" t="str">
        <f t="shared" si="93"/>
        <v>Boxmoor</v>
      </c>
      <c r="AK72" s="148">
        <f t="shared" si="94"/>
        <v>36.659999999999997</v>
      </c>
      <c r="AL72" s="148">
        <f t="shared" si="95"/>
        <v>35.1</v>
      </c>
      <c r="AM72" s="149" t="str">
        <f>IFERROR(IF(FIND("DQ",AL72),VLOOKUP(AL72,'DQ Codes'!$B:$C,2,),""),"")</f>
        <v/>
      </c>
    </row>
    <row r="73" spans="2:39" ht="15" x14ac:dyDescent="0.25">
      <c r="B73" s="11">
        <v>13</v>
      </c>
      <c r="C73" t="s">
        <v>181</v>
      </c>
      <c r="D73" t="s">
        <v>15</v>
      </c>
      <c r="E73" s="7">
        <v>38.01</v>
      </c>
      <c r="K73" s="40">
        <v>4</v>
      </c>
      <c r="L73" s="38" t="str">
        <f t="shared" si="97"/>
        <v>Max Coltman</v>
      </c>
      <c r="M73" s="38" t="str">
        <f t="shared" si="98"/>
        <v>Heath Mount</v>
      </c>
      <c r="N73" s="39">
        <f t="shared" si="99"/>
        <v>38.01</v>
      </c>
      <c r="O73" s="19">
        <v>3</v>
      </c>
      <c r="P73" s="36"/>
      <c r="Q73" s="20">
        <v>2</v>
      </c>
      <c r="R73" s="29">
        <v>8</v>
      </c>
      <c r="S73" s="42" t="str">
        <f t="shared" si="101"/>
        <v>328</v>
      </c>
      <c r="T73" s="31" t="str">
        <f>VLOOKUP($R73,$K$66:$N$73,T$28,)</f>
        <v>Nathaniel Mapley</v>
      </c>
      <c r="U73" s="31" t="str">
        <f>VLOOKUP($R73,$K$66:$N$73,U$28,)</f>
        <v>St Peters, St Al.</v>
      </c>
      <c r="V73" s="30">
        <f>VLOOKUP($R73,$K$66:$N$73,V$28,)</f>
        <v>39.479999999999997</v>
      </c>
      <c r="X73" s="17">
        <f t="shared" si="109"/>
        <v>2</v>
      </c>
      <c r="Y73" s="19">
        <f t="shared" si="110"/>
        <v>8</v>
      </c>
      <c r="Z73" s="43">
        <f>VLOOKUP($S73,'Programme and CT sheets'!$A:$I,8,)</f>
        <v>37.75</v>
      </c>
      <c r="AB73" s="44" t="str">
        <f t="shared" si="111"/>
        <v>Nathaniel Mapley</v>
      </c>
      <c r="AC73" s="44" t="str">
        <f t="shared" si="112"/>
        <v>St Peters, St Al.</v>
      </c>
      <c r="AE73" s="11">
        <f t="shared" si="113"/>
        <v>26</v>
      </c>
      <c r="AF73" s="7">
        <f t="shared" si="114"/>
        <v>37.75</v>
      </c>
      <c r="AG73" s="7"/>
      <c r="AH73" s="147">
        <v>12</v>
      </c>
      <c r="AI73" s="135" t="s">
        <v>172</v>
      </c>
      <c r="AJ73" s="135" t="s">
        <v>12</v>
      </c>
      <c r="AK73" s="148">
        <f t="shared" si="94"/>
        <v>36.67</v>
      </c>
      <c r="AL73" s="148">
        <v>35.1</v>
      </c>
      <c r="AM73" s="149" t="str">
        <f>IFERROR(IF(FIND("DQ",AL73),VLOOKUP(AL73,'DQ Codes'!$B:$C,2,),""),"")</f>
        <v/>
      </c>
    </row>
    <row r="74" spans="2:39" ht="15" x14ac:dyDescent="0.25">
      <c r="B74" s="11">
        <v>14</v>
      </c>
      <c r="C74" t="s">
        <v>182</v>
      </c>
      <c r="D74" t="s">
        <v>23</v>
      </c>
      <c r="E74" s="7">
        <v>38</v>
      </c>
      <c r="K74" s="32">
        <f t="shared" ref="K74" si="117">K76+1</f>
        <v>8</v>
      </c>
      <c r="L74" s="33" t="str">
        <f t="shared" ref="L74:L81" si="118">C74</f>
        <v>Rohan Liddar</v>
      </c>
      <c r="M74" s="33" t="str">
        <f t="shared" ref="M74:M81" si="119">D74</f>
        <v>Boxmoor</v>
      </c>
      <c r="N74" s="34">
        <f t="shared" ref="N74:N81" si="120">E74</f>
        <v>38</v>
      </c>
      <c r="O74" s="19">
        <v>3</v>
      </c>
      <c r="P74" s="36"/>
      <c r="Q74" s="20">
        <v>3</v>
      </c>
      <c r="R74" s="20">
        <f t="shared" ref="R74:R79" si="121">R75-1</f>
        <v>1</v>
      </c>
      <c r="S74" s="42" t="str">
        <f t="shared" ref="S74:S81" si="122">CONCATENATE(TEXT(O74,0),TEXT(Q74,0),TEXT(R74,0))</f>
        <v>331</v>
      </c>
      <c r="T74" s="31" t="str">
        <f>VLOOKUP($R74,$K$74:$N$81,T$28,)</f>
        <v>Harry Rowlands</v>
      </c>
      <c r="U74" s="31" t="str">
        <f>VLOOKUP($R74,$K$74:$N$81,U$28,)</f>
        <v>Beechwood Park</v>
      </c>
      <c r="V74" s="30">
        <f>VLOOKUP($R74,$K$74:$N$81,V$28,)</f>
        <v>37.6</v>
      </c>
      <c r="X74" s="17">
        <f t="shared" si="109"/>
        <v>3</v>
      </c>
      <c r="Y74" s="19">
        <f t="shared" si="110"/>
        <v>1</v>
      </c>
      <c r="Z74" s="43">
        <f>VLOOKUP($S74,'Programme and CT sheets'!$A:$I,8,)</f>
        <v>36.58</v>
      </c>
      <c r="AB74" s="44" t="str">
        <f t="shared" si="111"/>
        <v>Harry Rowlands</v>
      </c>
      <c r="AC74" s="44" t="str">
        <f t="shared" si="112"/>
        <v>Beechwood Park</v>
      </c>
      <c r="AE74" s="11">
        <f t="shared" si="113"/>
        <v>17</v>
      </c>
      <c r="AF74" s="7">
        <f t="shared" si="114"/>
        <v>36.58</v>
      </c>
      <c r="AG74" s="7"/>
      <c r="AH74" s="147">
        <f t="shared" si="84"/>
        <v>14</v>
      </c>
      <c r="AI74" s="135" t="str">
        <f t="shared" si="92"/>
        <v>Tommy Maidment</v>
      </c>
      <c r="AJ74" s="135" t="str">
        <f t="shared" si="93"/>
        <v>Westbrook Hay</v>
      </c>
      <c r="AK74" s="148">
        <f t="shared" si="94"/>
        <v>36.270000000000003</v>
      </c>
      <c r="AL74" s="148">
        <f t="shared" si="95"/>
        <v>35.29</v>
      </c>
      <c r="AM74" s="149" t="str">
        <f>IFERROR(IF(FIND("DQ",AL74),VLOOKUP(AL74,'DQ Codes'!$B:$C,2,),""),"")</f>
        <v/>
      </c>
    </row>
    <row r="75" spans="2:39" ht="15" x14ac:dyDescent="0.25">
      <c r="B75" s="11">
        <v>15</v>
      </c>
      <c r="C75" t="s">
        <v>180</v>
      </c>
      <c r="D75" t="s">
        <v>166</v>
      </c>
      <c r="E75" s="7">
        <v>37.6</v>
      </c>
      <c r="K75" s="35">
        <f t="shared" ref="K75" si="123">K77-1</f>
        <v>1</v>
      </c>
      <c r="L75" s="36" t="str">
        <f t="shared" si="118"/>
        <v>Harry Rowlands</v>
      </c>
      <c r="M75" s="36" t="str">
        <f t="shared" si="119"/>
        <v>Beechwood Park</v>
      </c>
      <c r="N75" s="37">
        <f t="shared" si="120"/>
        <v>37.6</v>
      </c>
      <c r="O75" s="19">
        <v>3</v>
      </c>
      <c r="P75" s="36"/>
      <c r="Q75" s="20">
        <v>3</v>
      </c>
      <c r="R75" s="20">
        <f t="shared" si="121"/>
        <v>2</v>
      </c>
      <c r="S75" s="42" t="str">
        <f t="shared" si="122"/>
        <v>332</v>
      </c>
      <c r="T75" s="19" t="str">
        <f>VLOOKUP($R75,$K$74:$N$81,T$28,)</f>
        <v>Marko Borgis</v>
      </c>
      <c r="U75" s="19" t="str">
        <f>VLOOKUP($R75,$K$74:$N$81,U$28,)</f>
        <v xml:space="preserve">Round Diamond </v>
      </c>
      <c r="V75" s="30">
        <f>VLOOKUP($R75,$K$74:$N$81,V$28,)</f>
        <v>37.39</v>
      </c>
      <c r="X75" s="17">
        <f t="shared" si="109"/>
        <v>3</v>
      </c>
      <c r="Y75" s="19">
        <f t="shared" si="110"/>
        <v>2</v>
      </c>
      <c r="Z75" s="43">
        <f>VLOOKUP($S75,'Programme and CT sheets'!$A:$I,8,)</f>
        <v>37.69</v>
      </c>
      <c r="AB75" s="44" t="str">
        <f t="shared" si="111"/>
        <v>Marko Borgis</v>
      </c>
      <c r="AC75" s="44" t="str">
        <f t="shared" si="112"/>
        <v xml:space="preserve">Round Diamond </v>
      </c>
      <c r="AE75" s="11">
        <f t="shared" si="113"/>
        <v>24</v>
      </c>
      <c r="AF75" s="7">
        <f t="shared" si="114"/>
        <v>37.69</v>
      </c>
      <c r="AG75" s="7"/>
      <c r="AH75" s="147">
        <f t="shared" si="84"/>
        <v>15</v>
      </c>
      <c r="AI75" s="135" t="str">
        <f t="shared" si="92"/>
        <v>Daniel Rates</v>
      </c>
      <c r="AJ75" s="135" t="str">
        <f t="shared" si="93"/>
        <v>Heath Mount</v>
      </c>
      <c r="AK75" s="148">
        <f t="shared" si="94"/>
        <v>37.229999999999997</v>
      </c>
      <c r="AL75" s="148">
        <f t="shared" si="95"/>
        <v>36.450000000000003</v>
      </c>
      <c r="AM75" s="149" t="str">
        <f>IFERROR(IF(FIND("DQ",AL75),VLOOKUP(AL75,'DQ Codes'!$B:$C,2,),""),"")</f>
        <v/>
      </c>
    </row>
    <row r="76" spans="2:39" ht="15" x14ac:dyDescent="0.25">
      <c r="B76" s="11">
        <v>16</v>
      </c>
      <c r="C76" t="s">
        <v>179</v>
      </c>
      <c r="D76" t="s">
        <v>164</v>
      </c>
      <c r="E76" s="7">
        <v>37.47</v>
      </c>
      <c r="K76" s="35">
        <f t="shared" ref="K76" si="124">K78+1</f>
        <v>7</v>
      </c>
      <c r="L76" s="36" t="str">
        <f t="shared" si="118"/>
        <v>Mac Lothian</v>
      </c>
      <c r="M76" s="36" t="str">
        <f t="shared" si="119"/>
        <v>Gayhurst School</v>
      </c>
      <c r="N76" s="37">
        <f t="shared" si="120"/>
        <v>37.47</v>
      </c>
      <c r="O76" s="19">
        <v>3</v>
      </c>
      <c r="P76" s="36"/>
      <c r="Q76" s="20">
        <v>3</v>
      </c>
      <c r="R76" s="20">
        <f t="shared" si="121"/>
        <v>3</v>
      </c>
      <c r="S76" s="42" t="str">
        <f t="shared" si="122"/>
        <v>333</v>
      </c>
      <c r="T76" s="19" t="str">
        <f>VLOOKUP($R76,$K$74:$N$81,T$28,)</f>
        <v>Christopher Carradine</v>
      </c>
      <c r="U76" s="19" t="str">
        <f>VLOOKUP($R76,$K$74:$N$81,U$28,)</f>
        <v>Gayhurst School</v>
      </c>
      <c r="V76" s="30">
        <f>VLOOKUP($R76,$K$74:$N$81,V$28,)</f>
        <v>37</v>
      </c>
      <c r="X76" s="17">
        <f t="shared" si="109"/>
        <v>3</v>
      </c>
      <c r="Y76" s="19">
        <f t="shared" si="110"/>
        <v>3</v>
      </c>
      <c r="Z76" s="43">
        <f>VLOOKUP($S76,'Programme and CT sheets'!$A:$I,8,)</f>
        <v>38.590000000000003</v>
      </c>
      <c r="AB76" s="44" t="str">
        <f t="shared" si="111"/>
        <v>Christopher Carradine</v>
      </c>
      <c r="AC76" s="44" t="str">
        <f t="shared" si="112"/>
        <v>Gayhurst School</v>
      </c>
      <c r="AE76" s="11">
        <f t="shared" si="113"/>
        <v>31</v>
      </c>
      <c r="AF76" s="7">
        <f t="shared" si="114"/>
        <v>38.590000000000003</v>
      </c>
      <c r="AG76" s="7"/>
      <c r="AH76" s="147">
        <f t="shared" si="84"/>
        <v>16</v>
      </c>
      <c r="AI76" s="135" t="str">
        <f t="shared" si="92"/>
        <v>James Hems</v>
      </c>
      <c r="AJ76" s="135" t="str">
        <f t="shared" si="93"/>
        <v>Christ Church</v>
      </c>
      <c r="AK76" s="148">
        <f t="shared" si="94"/>
        <v>38.44</v>
      </c>
      <c r="AL76" s="148">
        <f t="shared" si="95"/>
        <v>36.54</v>
      </c>
      <c r="AM76" s="149" t="str">
        <f>IFERROR(IF(FIND("DQ",AL76),VLOOKUP(AL76,'DQ Codes'!$B:$C,2,),""),"")</f>
        <v/>
      </c>
    </row>
    <row r="77" spans="2:39" ht="15" x14ac:dyDescent="0.25">
      <c r="B77" s="11">
        <v>17</v>
      </c>
      <c r="C77" t="s">
        <v>178</v>
      </c>
      <c r="D77" t="s">
        <v>57</v>
      </c>
      <c r="E77" s="7">
        <v>37.39</v>
      </c>
      <c r="K77" s="35">
        <f t="shared" ref="K77" si="125">K79-1</f>
        <v>2</v>
      </c>
      <c r="L77" s="36" t="str">
        <f t="shared" si="118"/>
        <v>Marko Borgis</v>
      </c>
      <c r="M77" s="36" t="str">
        <f t="shared" si="119"/>
        <v xml:space="preserve">Round Diamond </v>
      </c>
      <c r="N77" s="37">
        <f t="shared" si="120"/>
        <v>37.39</v>
      </c>
      <c r="O77" s="19">
        <v>3</v>
      </c>
      <c r="P77" s="36"/>
      <c r="Q77" s="20">
        <v>3</v>
      </c>
      <c r="R77" s="20">
        <f t="shared" si="121"/>
        <v>4</v>
      </c>
      <c r="S77" s="42" t="str">
        <f t="shared" si="122"/>
        <v>334</v>
      </c>
      <c r="T77" s="19" t="str">
        <f>VLOOKUP($R77,$K$74:$N$81,T$28,)</f>
        <v>James Coleman</v>
      </c>
      <c r="U77" s="19" t="str">
        <f>VLOOKUP($R77,$K$74:$N$81,U$28,)</f>
        <v>Mandeville</v>
      </c>
      <c r="V77" s="30">
        <f>VLOOKUP($R77,$K$74:$N$81,V$28,)</f>
        <v>36.770000000000003</v>
      </c>
      <c r="X77" s="17">
        <f t="shared" si="109"/>
        <v>3</v>
      </c>
      <c r="Y77" s="19">
        <f t="shared" si="110"/>
        <v>4</v>
      </c>
      <c r="Z77" s="43">
        <f>VLOOKUP($S77,'Programme and CT sheets'!$A:$I,8,)</f>
        <v>37.99</v>
      </c>
      <c r="AB77" s="44" t="str">
        <f t="shared" si="111"/>
        <v>James Coleman</v>
      </c>
      <c r="AC77" s="44" t="str">
        <f t="shared" si="112"/>
        <v>Mandeville</v>
      </c>
      <c r="AE77" s="11">
        <f t="shared" si="113"/>
        <v>28</v>
      </c>
      <c r="AF77" s="7">
        <f t="shared" si="114"/>
        <v>37.99</v>
      </c>
      <c r="AG77" s="7"/>
      <c r="AH77" s="147">
        <f t="shared" si="84"/>
        <v>17</v>
      </c>
      <c r="AI77" s="135" t="str">
        <f t="shared" si="92"/>
        <v>Harry Rowlands</v>
      </c>
      <c r="AJ77" s="135" t="str">
        <f t="shared" si="93"/>
        <v>Beechwood Park</v>
      </c>
      <c r="AK77" s="148">
        <f t="shared" si="94"/>
        <v>37.6</v>
      </c>
      <c r="AL77" s="148">
        <f t="shared" si="95"/>
        <v>36.58</v>
      </c>
      <c r="AM77" s="149" t="str">
        <f>IFERROR(IF(FIND("DQ",AL77),VLOOKUP(AL77,'DQ Codes'!$B:$C,2,),""),"")</f>
        <v/>
      </c>
    </row>
    <row r="78" spans="2:39" ht="15" x14ac:dyDescent="0.25">
      <c r="B78" s="11">
        <v>18</v>
      </c>
      <c r="C78" t="s">
        <v>177</v>
      </c>
      <c r="D78" t="s">
        <v>15</v>
      </c>
      <c r="E78" s="7">
        <v>37.229999999999997</v>
      </c>
      <c r="K78" s="35">
        <f>K80+1</f>
        <v>6</v>
      </c>
      <c r="L78" s="36" t="str">
        <f t="shared" si="118"/>
        <v>Daniel Rates</v>
      </c>
      <c r="M78" s="36" t="str">
        <f t="shared" si="119"/>
        <v>Heath Mount</v>
      </c>
      <c r="N78" s="37">
        <f t="shared" si="120"/>
        <v>37.229999999999997</v>
      </c>
      <c r="O78" s="19">
        <v>3</v>
      </c>
      <c r="P78" s="36"/>
      <c r="Q78" s="20">
        <v>3</v>
      </c>
      <c r="R78" s="20">
        <f t="shared" si="121"/>
        <v>5</v>
      </c>
      <c r="S78" s="42" t="str">
        <f t="shared" si="122"/>
        <v>335</v>
      </c>
      <c r="T78" s="19" t="str">
        <f>VLOOKUP($R78,$K$74:$N$81,T$28,)</f>
        <v>Freddie Lucas</v>
      </c>
      <c r="U78" s="19" t="str">
        <f>VLOOKUP($R78,$K$74:$N$81,U$28,)</f>
        <v>Chalfont St Peter</v>
      </c>
      <c r="V78" s="30">
        <f>VLOOKUP($R78,$K$74:$N$81,V$28,)</f>
        <v>36.840000000000003</v>
      </c>
      <c r="X78" s="17">
        <f t="shared" si="109"/>
        <v>3</v>
      </c>
      <c r="Y78" s="19">
        <f t="shared" si="110"/>
        <v>5</v>
      </c>
      <c r="Z78" s="43">
        <f>VLOOKUP($S78,'Programme and CT sheets'!$A:$I,8,)</f>
        <v>37.01</v>
      </c>
      <c r="AB78" s="44" t="str">
        <f t="shared" si="111"/>
        <v>Freddie Lucas</v>
      </c>
      <c r="AC78" s="44" t="str">
        <f t="shared" si="112"/>
        <v>Chalfont St Peter</v>
      </c>
      <c r="AE78" s="11">
        <f t="shared" si="113"/>
        <v>21</v>
      </c>
      <c r="AF78" s="7">
        <f t="shared" si="114"/>
        <v>37.01</v>
      </c>
      <c r="AG78" s="7"/>
      <c r="AH78" s="147">
        <f t="shared" si="84"/>
        <v>18</v>
      </c>
      <c r="AI78" s="135" t="str">
        <f t="shared" si="92"/>
        <v>Tristan Woolven</v>
      </c>
      <c r="AJ78" s="135" t="str">
        <f t="shared" si="93"/>
        <v>Thorpe House</v>
      </c>
      <c r="AK78" s="148">
        <f t="shared" si="94"/>
        <v>36.369999999999997</v>
      </c>
      <c r="AL78" s="148">
        <f t="shared" si="95"/>
        <v>36.729999999999997</v>
      </c>
      <c r="AM78" s="149" t="str">
        <f>IFERROR(IF(FIND("DQ",AL78),VLOOKUP(AL78,'DQ Codes'!$B:$C,2,),""),"")</f>
        <v/>
      </c>
    </row>
    <row r="79" spans="2:39" ht="15" x14ac:dyDescent="0.25">
      <c r="B79" s="11">
        <v>19</v>
      </c>
      <c r="C79" t="s">
        <v>176</v>
      </c>
      <c r="D79" t="s">
        <v>164</v>
      </c>
      <c r="E79" s="7">
        <v>37</v>
      </c>
      <c r="K79" s="35">
        <f>K81-1</f>
        <v>3</v>
      </c>
      <c r="L79" s="36" t="str">
        <f t="shared" si="118"/>
        <v>Christopher Carradine</v>
      </c>
      <c r="M79" s="36" t="str">
        <f t="shared" si="119"/>
        <v>Gayhurst School</v>
      </c>
      <c r="N79" s="37">
        <f t="shared" si="120"/>
        <v>37</v>
      </c>
      <c r="O79" s="19">
        <v>3</v>
      </c>
      <c r="P79" s="36"/>
      <c r="Q79" s="20">
        <v>3</v>
      </c>
      <c r="R79" s="20">
        <f t="shared" si="121"/>
        <v>6</v>
      </c>
      <c r="S79" s="42" t="str">
        <f t="shared" si="122"/>
        <v>336</v>
      </c>
      <c r="T79" s="19" t="str">
        <f>VLOOKUP($R79,$K$74:$N$81,T$28,)</f>
        <v>Daniel Rates</v>
      </c>
      <c r="U79" s="19" t="str">
        <f>VLOOKUP($R79,$K$74:$N$81,U$28,)</f>
        <v>Heath Mount</v>
      </c>
      <c r="V79" s="30">
        <f>VLOOKUP($R79,$K$74:$N$81,V$28,)</f>
        <v>37.229999999999997</v>
      </c>
      <c r="X79" s="17">
        <f t="shared" si="109"/>
        <v>3</v>
      </c>
      <c r="Y79" s="19">
        <f t="shared" si="110"/>
        <v>6</v>
      </c>
      <c r="Z79" s="43">
        <f>VLOOKUP($S79,'Programme and CT sheets'!$A:$I,8,)</f>
        <v>36.450000000000003</v>
      </c>
      <c r="AB79" s="44" t="str">
        <f t="shared" si="111"/>
        <v>Daniel Rates</v>
      </c>
      <c r="AC79" s="44" t="str">
        <f t="shared" si="112"/>
        <v>Heath Mount</v>
      </c>
      <c r="AE79" s="11">
        <f t="shared" si="113"/>
        <v>15</v>
      </c>
      <c r="AF79" s="7">
        <f t="shared" si="114"/>
        <v>36.450000000000003</v>
      </c>
      <c r="AG79" s="7"/>
      <c r="AH79" s="147">
        <f t="shared" si="84"/>
        <v>19</v>
      </c>
      <c r="AI79" s="135" t="str">
        <f t="shared" si="92"/>
        <v>Noah McCall</v>
      </c>
      <c r="AJ79" s="135" t="str">
        <f t="shared" si="93"/>
        <v>Elangeni</v>
      </c>
      <c r="AK79" s="148">
        <f t="shared" si="94"/>
        <v>38.909999999999997</v>
      </c>
      <c r="AL79" s="148">
        <f t="shared" si="95"/>
        <v>36.840000000000003</v>
      </c>
      <c r="AM79" s="149" t="str">
        <f>IFERROR(IF(FIND("DQ",AL79),VLOOKUP(AL79,'DQ Codes'!$B:$C,2,),""),"")</f>
        <v/>
      </c>
    </row>
    <row r="80" spans="2:39" ht="15" x14ac:dyDescent="0.25">
      <c r="B80" s="11">
        <v>20</v>
      </c>
      <c r="C80" t="s">
        <v>175</v>
      </c>
      <c r="D80" t="s">
        <v>115</v>
      </c>
      <c r="E80" s="7">
        <v>36.840000000000003</v>
      </c>
      <c r="K80" s="35">
        <f>K81+1</f>
        <v>5</v>
      </c>
      <c r="L80" s="36" t="str">
        <f t="shared" si="118"/>
        <v>Freddie Lucas</v>
      </c>
      <c r="M80" s="36" t="str">
        <f t="shared" si="119"/>
        <v>Chalfont St Peter</v>
      </c>
      <c r="N80" s="37">
        <f t="shared" si="120"/>
        <v>36.840000000000003</v>
      </c>
      <c r="O80" s="19">
        <v>3</v>
      </c>
      <c r="P80" s="36"/>
      <c r="Q80" s="20">
        <v>3</v>
      </c>
      <c r="R80" s="20">
        <f>R81-1</f>
        <v>7</v>
      </c>
      <c r="S80" s="42" t="str">
        <f t="shared" si="122"/>
        <v>337</v>
      </c>
      <c r="T80" s="19" t="str">
        <f>VLOOKUP($R80,$K$74:$N$81,T$28,)</f>
        <v>Mac Lothian</v>
      </c>
      <c r="U80" s="19" t="str">
        <f>VLOOKUP($R80,$K$74:$N$81,U$28,)</f>
        <v>Gayhurst School</v>
      </c>
      <c r="V80" s="30">
        <f>VLOOKUP($R80,$K$74:$N$81,V$28,)</f>
        <v>37.47</v>
      </c>
      <c r="X80" s="17">
        <f t="shared" si="109"/>
        <v>3</v>
      </c>
      <c r="Y80" s="19">
        <f t="shared" si="110"/>
        <v>7</v>
      </c>
      <c r="Z80" s="43">
        <f>VLOOKUP($S80,'Programme and CT sheets'!$A:$I,8,)</f>
        <v>37.9</v>
      </c>
      <c r="AB80" s="44" t="str">
        <f t="shared" si="111"/>
        <v>Mac Lothian</v>
      </c>
      <c r="AC80" s="44" t="str">
        <f t="shared" si="112"/>
        <v>Gayhurst School</v>
      </c>
      <c r="AE80" s="11">
        <f t="shared" si="113"/>
        <v>27</v>
      </c>
      <c r="AF80" s="7">
        <f t="shared" si="114"/>
        <v>37.9</v>
      </c>
      <c r="AG80" s="7"/>
      <c r="AH80" s="147">
        <f t="shared" si="84"/>
        <v>20</v>
      </c>
      <c r="AI80" s="135" t="str">
        <f t="shared" si="92"/>
        <v>Fergus Reid</v>
      </c>
      <c r="AJ80" s="135" t="str">
        <f t="shared" si="93"/>
        <v>Beechwood Park</v>
      </c>
      <c r="AK80" s="148">
        <f t="shared" si="94"/>
        <v>36.06</v>
      </c>
      <c r="AL80" s="148">
        <f t="shared" si="95"/>
        <v>36.9</v>
      </c>
      <c r="AM80" s="149" t="str">
        <f>IFERROR(IF(FIND("DQ",AL80),VLOOKUP(AL80,'DQ Codes'!$B:$C,2,),""),"")</f>
        <v/>
      </c>
    </row>
    <row r="81" spans="2:39" ht="15" x14ac:dyDescent="0.25">
      <c r="B81" s="11">
        <v>21</v>
      </c>
      <c r="C81" t="s">
        <v>173</v>
      </c>
      <c r="D81" t="s">
        <v>174</v>
      </c>
      <c r="E81" s="7">
        <v>36.770000000000003</v>
      </c>
      <c r="K81" s="40">
        <v>4</v>
      </c>
      <c r="L81" s="38" t="str">
        <f t="shared" si="118"/>
        <v>James Coleman</v>
      </c>
      <c r="M81" s="38" t="str">
        <f t="shared" si="119"/>
        <v>Mandeville</v>
      </c>
      <c r="N81" s="39">
        <f t="shared" si="120"/>
        <v>36.770000000000003</v>
      </c>
      <c r="O81" s="19">
        <v>3</v>
      </c>
      <c r="P81" s="36"/>
      <c r="Q81" s="20">
        <v>3</v>
      </c>
      <c r="R81" s="29">
        <v>8</v>
      </c>
      <c r="S81" s="42" t="str">
        <f t="shared" si="122"/>
        <v>338</v>
      </c>
      <c r="T81" s="19" t="str">
        <f>VLOOKUP($R81,$K$74:$N$81,T$28,)</f>
        <v>Rohan Liddar</v>
      </c>
      <c r="U81" s="19" t="str">
        <f>VLOOKUP($R81,$K$74:$N$81,U$28,)</f>
        <v>Boxmoor</v>
      </c>
      <c r="V81" s="30">
        <f>VLOOKUP($R81,$K$74:$N$81,V$28,)</f>
        <v>38</v>
      </c>
      <c r="X81" s="17">
        <f t="shared" si="109"/>
        <v>3</v>
      </c>
      <c r="Y81" s="19">
        <f t="shared" si="110"/>
        <v>8</v>
      </c>
      <c r="Z81" s="43">
        <f>VLOOKUP($S81,'Programme and CT sheets'!$A:$I,8,)</f>
        <v>99.99</v>
      </c>
      <c r="AB81" s="44" t="str">
        <f t="shared" si="111"/>
        <v>Rohan Liddar</v>
      </c>
      <c r="AC81" s="44" t="str">
        <f t="shared" si="112"/>
        <v>Boxmoor</v>
      </c>
      <c r="AE81" s="11">
        <f t="shared" si="113"/>
        <v>37</v>
      </c>
      <c r="AF81" s="7">
        <f t="shared" si="114"/>
        <v>99.99</v>
      </c>
      <c r="AG81" s="7"/>
      <c r="AH81" s="147">
        <f t="shared" si="84"/>
        <v>21</v>
      </c>
      <c r="AI81" s="135" t="str">
        <f t="shared" si="92"/>
        <v>Freddie Lucas</v>
      </c>
      <c r="AJ81" s="135" t="str">
        <f t="shared" si="93"/>
        <v>Chalfont St Peter</v>
      </c>
      <c r="AK81" s="148">
        <f t="shared" si="94"/>
        <v>36.840000000000003</v>
      </c>
      <c r="AL81" s="148">
        <f t="shared" si="95"/>
        <v>37.01</v>
      </c>
      <c r="AM81" s="149" t="str">
        <f>IFERROR(IF(FIND("DQ",AL81),VLOOKUP(AL81,'DQ Codes'!$B:$C,2,),""),"")</f>
        <v/>
      </c>
    </row>
    <row r="82" spans="2:39" ht="15" x14ac:dyDescent="0.25">
      <c r="B82" s="11">
        <v>22</v>
      </c>
      <c r="C82" t="s">
        <v>172</v>
      </c>
      <c r="D82" t="s">
        <v>12</v>
      </c>
      <c r="E82" s="7">
        <v>36.67</v>
      </c>
      <c r="K82" s="32">
        <f t="shared" ref="K82" si="126">K84+1</f>
        <v>8</v>
      </c>
      <c r="L82" s="33" t="str">
        <f t="shared" ref="L82:L89" si="127">C82</f>
        <v>Nico Benito</v>
      </c>
      <c r="M82" s="33" t="str">
        <f t="shared" ref="M82:M89" si="128">D82</f>
        <v>Edge Grove</v>
      </c>
      <c r="N82" s="34">
        <f t="shared" ref="N82:N89" si="129">E82</f>
        <v>36.67</v>
      </c>
      <c r="O82" s="19">
        <v>3</v>
      </c>
      <c r="P82" s="36"/>
      <c r="Q82" s="20">
        <v>4</v>
      </c>
      <c r="R82" s="20">
        <f t="shared" ref="R82:R87" si="130">R83-1</f>
        <v>1</v>
      </c>
      <c r="S82" s="42" t="str">
        <f t="shared" ref="S82:S89" si="131">CONCATENATE(TEXT(O82,0),TEXT(Q82,0),TEXT(R82,0))</f>
        <v>341</v>
      </c>
      <c r="T82" s="19" t="str">
        <f>VLOOKUP($R82,$K$82:$N$89,T$28,)</f>
        <v>Seve Carrillo de Albornoz</v>
      </c>
      <c r="U82" s="31" t="str">
        <f>VLOOKUP($R82,$K$82:$N$89,U$28,)</f>
        <v>Boxmoor</v>
      </c>
      <c r="V82" s="30">
        <f>VLOOKUP($R82,$K$82:$N$89,V$28,)</f>
        <v>36.659999999999997</v>
      </c>
      <c r="X82" s="17">
        <f t="shared" si="109"/>
        <v>4</v>
      </c>
      <c r="Y82" s="19">
        <f t="shared" si="110"/>
        <v>1</v>
      </c>
      <c r="Z82" s="43">
        <f>VLOOKUP($S82,'Programme and CT sheets'!$A:$I,8,)</f>
        <v>35.1</v>
      </c>
      <c r="AB82" s="44" t="str">
        <f t="shared" si="111"/>
        <v>Seve Carrillo de Albornoz</v>
      </c>
      <c r="AC82" s="44" t="str">
        <f t="shared" si="112"/>
        <v>Boxmoor</v>
      </c>
      <c r="AE82" s="11">
        <f t="shared" si="113"/>
        <v>12</v>
      </c>
      <c r="AF82" s="7">
        <f t="shared" si="114"/>
        <v>35.1</v>
      </c>
      <c r="AG82" s="7"/>
      <c r="AH82" s="147">
        <f t="shared" si="84"/>
        <v>22</v>
      </c>
      <c r="AI82" s="135" t="str">
        <f t="shared" si="92"/>
        <v>Duncan Meazzo</v>
      </c>
      <c r="AJ82" s="135" t="str">
        <f t="shared" si="93"/>
        <v>Gayhurst School</v>
      </c>
      <c r="AK82" s="148">
        <f t="shared" si="94"/>
        <v>36</v>
      </c>
      <c r="AL82" s="148">
        <f t="shared" si="95"/>
        <v>37.42</v>
      </c>
      <c r="AM82" s="149" t="str">
        <f>IFERROR(IF(FIND("DQ",AL82),VLOOKUP(AL82,'DQ Codes'!$B:$C,2,),""),"")</f>
        <v/>
      </c>
    </row>
    <row r="83" spans="2:39" ht="15" x14ac:dyDescent="0.25">
      <c r="B83" s="11">
        <v>23</v>
      </c>
      <c r="C83" t="s">
        <v>171</v>
      </c>
      <c r="D83" t="s">
        <v>23</v>
      </c>
      <c r="E83" s="7">
        <v>36.659999999999997</v>
      </c>
      <c r="K83" s="35">
        <f t="shared" ref="K83" si="132">K85-1</f>
        <v>1</v>
      </c>
      <c r="L83" s="36" t="str">
        <f t="shared" si="127"/>
        <v>Seve Carrillo de Albornoz</v>
      </c>
      <c r="M83" s="36" t="str">
        <f t="shared" si="128"/>
        <v>Boxmoor</v>
      </c>
      <c r="N83" s="37">
        <f t="shared" si="129"/>
        <v>36.659999999999997</v>
      </c>
      <c r="O83" s="19">
        <v>3</v>
      </c>
      <c r="P83" s="36"/>
      <c r="Q83" s="20">
        <v>4</v>
      </c>
      <c r="R83" s="20">
        <f t="shared" si="130"/>
        <v>2</v>
      </c>
      <c r="S83" s="42" t="str">
        <f t="shared" si="131"/>
        <v>342</v>
      </c>
      <c r="T83" s="19" t="str">
        <f>VLOOKUP($R83,$K$82:$N$89,T$28,)</f>
        <v>Tristan Woolven</v>
      </c>
      <c r="U83" s="19" t="str">
        <f>VLOOKUP($R83,$K$82:$N$89,U$28,)</f>
        <v>Thorpe House</v>
      </c>
      <c r="V83" s="30">
        <f>VLOOKUP($R83,$K$82:$N$89,V$28,)</f>
        <v>36.369999999999997</v>
      </c>
      <c r="X83" s="17">
        <f t="shared" si="109"/>
        <v>4</v>
      </c>
      <c r="Y83" s="19">
        <f t="shared" si="110"/>
        <v>2</v>
      </c>
      <c r="Z83" s="43">
        <f>VLOOKUP($S83,'Programme and CT sheets'!$A:$I,8,)</f>
        <v>36.729999999999997</v>
      </c>
      <c r="AB83" s="44" t="str">
        <f t="shared" si="111"/>
        <v>Tristan Woolven</v>
      </c>
      <c r="AC83" s="44" t="str">
        <f t="shared" si="112"/>
        <v>Thorpe House</v>
      </c>
      <c r="AE83" s="11">
        <f t="shared" si="113"/>
        <v>18</v>
      </c>
      <c r="AF83" s="7">
        <f t="shared" si="114"/>
        <v>36.729999999999997</v>
      </c>
      <c r="AG83" s="7"/>
      <c r="AH83" s="147">
        <f t="shared" si="84"/>
        <v>23</v>
      </c>
      <c r="AI83" s="135" t="str">
        <f t="shared" si="92"/>
        <v>Oliver Goodkind</v>
      </c>
      <c r="AJ83" s="135" t="str">
        <f t="shared" si="93"/>
        <v>Haberdasher's Boys</v>
      </c>
      <c r="AK83" s="148">
        <f t="shared" si="94"/>
        <v>40</v>
      </c>
      <c r="AL83" s="148">
        <f t="shared" si="95"/>
        <v>37.520000000000003</v>
      </c>
      <c r="AM83" s="149" t="str">
        <f>IFERROR(IF(FIND("DQ",AL83),VLOOKUP(AL83,'DQ Codes'!$B:$C,2,),""),"")</f>
        <v/>
      </c>
    </row>
    <row r="84" spans="2:39" ht="15" x14ac:dyDescent="0.25">
      <c r="B84" s="11">
        <v>24</v>
      </c>
      <c r="C84" t="s">
        <v>170</v>
      </c>
      <c r="D84" t="s">
        <v>115</v>
      </c>
      <c r="E84" s="7">
        <v>36.520000000000003</v>
      </c>
      <c r="K84" s="35">
        <f t="shared" ref="K84" si="133">K86+1</f>
        <v>7</v>
      </c>
      <c r="L84" s="36" t="str">
        <f t="shared" si="127"/>
        <v>Harry Gibb</v>
      </c>
      <c r="M84" s="36" t="str">
        <f t="shared" si="128"/>
        <v>Chalfont St Peter</v>
      </c>
      <c r="N84" s="37">
        <f t="shared" si="129"/>
        <v>36.520000000000003</v>
      </c>
      <c r="O84" s="19">
        <v>3</v>
      </c>
      <c r="P84" s="36"/>
      <c r="Q84" s="20">
        <v>4</v>
      </c>
      <c r="R84" s="20">
        <f t="shared" si="130"/>
        <v>3</v>
      </c>
      <c r="S84" s="42" t="str">
        <f t="shared" si="131"/>
        <v>343</v>
      </c>
      <c r="T84" s="19" t="str">
        <f>VLOOKUP($R84,$K$82:$N$89,T$28,)</f>
        <v>Fergus Reid</v>
      </c>
      <c r="U84" s="19" t="str">
        <f>VLOOKUP($R84,$K$82:$N$89,U$28,)</f>
        <v>Beechwood Park</v>
      </c>
      <c r="V84" s="30">
        <f>VLOOKUP($R84,$K$82:$N$89,V$28,)</f>
        <v>36.06</v>
      </c>
      <c r="X84" s="17">
        <f t="shared" si="109"/>
        <v>4</v>
      </c>
      <c r="Y84" s="19">
        <f t="shared" si="110"/>
        <v>3</v>
      </c>
      <c r="Z84" s="43">
        <f>VLOOKUP($S84,'Programme and CT sheets'!$A:$I,8,)</f>
        <v>36.9</v>
      </c>
      <c r="AB84" s="44" t="str">
        <f t="shared" si="111"/>
        <v>Fergus Reid</v>
      </c>
      <c r="AC84" s="44" t="str">
        <f t="shared" si="112"/>
        <v>Beechwood Park</v>
      </c>
      <c r="AE84" s="11">
        <f t="shared" si="113"/>
        <v>20</v>
      </c>
      <c r="AF84" s="7">
        <f t="shared" si="114"/>
        <v>36.9</v>
      </c>
      <c r="AG84" s="7"/>
      <c r="AH84" s="147">
        <f t="shared" si="84"/>
        <v>24</v>
      </c>
      <c r="AI84" s="135" t="str">
        <f t="shared" si="92"/>
        <v>Marko Borgis</v>
      </c>
      <c r="AJ84" s="135" t="str">
        <f t="shared" si="93"/>
        <v xml:space="preserve">Round Diamond </v>
      </c>
      <c r="AK84" s="148">
        <f t="shared" si="94"/>
        <v>37.39</v>
      </c>
      <c r="AL84" s="148">
        <f t="shared" si="95"/>
        <v>37.69</v>
      </c>
      <c r="AM84" s="149" t="str">
        <f>IFERROR(IF(FIND("DQ",AL84),VLOOKUP(AL84,'DQ Codes'!$B:$C,2,),""),"")</f>
        <v/>
      </c>
    </row>
    <row r="85" spans="2:39" ht="15" x14ac:dyDescent="0.25">
      <c r="B85" s="11">
        <v>25</v>
      </c>
      <c r="C85" t="s">
        <v>169</v>
      </c>
      <c r="D85" t="s">
        <v>147</v>
      </c>
      <c r="E85" s="7">
        <v>36.369999999999997</v>
      </c>
      <c r="K85" s="35">
        <f t="shared" ref="K85" si="134">K87-1</f>
        <v>2</v>
      </c>
      <c r="L85" s="36" t="str">
        <f t="shared" si="127"/>
        <v>Tristan Woolven</v>
      </c>
      <c r="M85" s="36" t="str">
        <f t="shared" si="128"/>
        <v>Thorpe House</v>
      </c>
      <c r="N85" s="37">
        <f t="shared" si="129"/>
        <v>36.369999999999997</v>
      </c>
      <c r="O85" s="19">
        <v>3</v>
      </c>
      <c r="P85" s="36"/>
      <c r="Q85" s="20">
        <v>4</v>
      </c>
      <c r="R85" s="20">
        <f t="shared" si="130"/>
        <v>4</v>
      </c>
      <c r="S85" s="42" t="str">
        <f t="shared" si="131"/>
        <v>344</v>
      </c>
      <c r="T85" s="19" t="str">
        <f>VLOOKUP($R85,$K$82:$N$89,T$28,)</f>
        <v>Matthew Jones</v>
      </c>
      <c r="U85" s="19" t="str">
        <f>VLOOKUP($R85,$K$82:$N$89,U$28,)</f>
        <v>The Beacon</v>
      </c>
      <c r="V85" s="30">
        <f>VLOOKUP($R85,$K$82:$N$89,V$28,)</f>
        <v>35.61</v>
      </c>
      <c r="X85" s="17">
        <f t="shared" si="109"/>
        <v>4</v>
      </c>
      <c r="Y85" s="19">
        <f t="shared" si="110"/>
        <v>4</v>
      </c>
      <c r="Z85" s="43">
        <f>VLOOKUP($S85,'Programme and CT sheets'!$A:$I,8,)</f>
        <v>34.94</v>
      </c>
      <c r="AB85" s="44" t="str">
        <f t="shared" si="111"/>
        <v>Matthew Jones</v>
      </c>
      <c r="AC85" s="44" t="str">
        <f t="shared" si="112"/>
        <v>The Beacon</v>
      </c>
      <c r="AE85" s="11">
        <f t="shared" si="113"/>
        <v>11</v>
      </c>
      <c r="AF85" s="7">
        <f t="shared" si="114"/>
        <v>34.94</v>
      </c>
      <c r="AG85" s="7"/>
      <c r="AH85" s="147">
        <f t="shared" si="84"/>
        <v>25</v>
      </c>
      <c r="AI85" s="135" t="str">
        <f t="shared" si="92"/>
        <v>Max Coltman</v>
      </c>
      <c r="AJ85" s="135" t="str">
        <f t="shared" si="93"/>
        <v>Heath Mount</v>
      </c>
      <c r="AK85" s="148">
        <f t="shared" si="94"/>
        <v>38.01</v>
      </c>
      <c r="AL85" s="148">
        <f t="shared" si="95"/>
        <v>37.72</v>
      </c>
      <c r="AM85" s="149" t="str">
        <f>IFERROR(IF(FIND("DQ",AL85),VLOOKUP(AL85,'DQ Codes'!$B:$C,2,),""),"")</f>
        <v/>
      </c>
    </row>
    <row r="86" spans="2:39" ht="15" x14ac:dyDescent="0.25">
      <c r="B86" s="11">
        <v>26</v>
      </c>
      <c r="C86" t="s">
        <v>167</v>
      </c>
      <c r="D86" t="s">
        <v>168</v>
      </c>
      <c r="E86" s="7">
        <v>36.270000000000003</v>
      </c>
      <c r="K86" s="35">
        <f>K88+1</f>
        <v>6</v>
      </c>
      <c r="L86" s="36" t="str">
        <f t="shared" si="127"/>
        <v>Tommy Maidment</v>
      </c>
      <c r="M86" s="36" t="str">
        <f t="shared" si="128"/>
        <v>Westbrook Hay</v>
      </c>
      <c r="N86" s="37">
        <f t="shared" si="129"/>
        <v>36.270000000000003</v>
      </c>
      <c r="O86" s="19">
        <v>3</v>
      </c>
      <c r="P86" s="36"/>
      <c r="Q86" s="20">
        <v>4</v>
      </c>
      <c r="R86" s="20">
        <f t="shared" si="130"/>
        <v>5</v>
      </c>
      <c r="S86" s="42" t="str">
        <f t="shared" si="131"/>
        <v>345</v>
      </c>
      <c r="T86" s="19" t="str">
        <f>VLOOKUP($R86,$K$82:$N$89,T$28,)</f>
        <v>Duncan Meazzo</v>
      </c>
      <c r="U86" s="19" t="str">
        <f>VLOOKUP($R86,$K$82:$N$89,U$28,)</f>
        <v>Gayhurst School</v>
      </c>
      <c r="V86" s="30">
        <f>VLOOKUP($R86,$K$82:$N$89,V$28,)</f>
        <v>36</v>
      </c>
      <c r="X86" s="17">
        <f t="shared" si="109"/>
        <v>4</v>
      </c>
      <c r="Y86" s="19">
        <f t="shared" si="110"/>
        <v>5</v>
      </c>
      <c r="Z86" s="43">
        <f>VLOOKUP($S86,'Programme and CT sheets'!$A:$I,8,)</f>
        <v>37.42</v>
      </c>
      <c r="AB86" s="44" t="str">
        <f t="shared" si="111"/>
        <v>Duncan Meazzo</v>
      </c>
      <c r="AC86" s="44" t="str">
        <f t="shared" si="112"/>
        <v>Gayhurst School</v>
      </c>
      <c r="AE86" s="11">
        <f t="shared" si="113"/>
        <v>22</v>
      </c>
      <c r="AF86" s="7">
        <f t="shared" si="114"/>
        <v>37.42</v>
      </c>
      <c r="AG86" s="7"/>
      <c r="AH86" s="147">
        <f t="shared" si="84"/>
        <v>26</v>
      </c>
      <c r="AI86" s="135" t="str">
        <f t="shared" si="92"/>
        <v>Nathaniel Mapley</v>
      </c>
      <c r="AJ86" s="135" t="str">
        <f t="shared" si="93"/>
        <v>St Peters, St Al.</v>
      </c>
      <c r="AK86" s="148">
        <f t="shared" si="94"/>
        <v>39.479999999999997</v>
      </c>
      <c r="AL86" s="148">
        <f t="shared" si="95"/>
        <v>37.75</v>
      </c>
      <c r="AM86" s="149" t="str">
        <f>IFERROR(IF(FIND("DQ",AL86),VLOOKUP(AL86,'DQ Codes'!$B:$C,2,),""),"")</f>
        <v/>
      </c>
    </row>
    <row r="87" spans="2:39" ht="15" x14ac:dyDescent="0.25">
      <c r="B87" s="11">
        <v>27</v>
      </c>
      <c r="C87" t="s">
        <v>165</v>
      </c>
      <c r="D87" t="s">
        <v>166</v>
      </c>
      <c r="E87" s="7">
        <v>36.06</v>
      </c>
      <c r="K87" s="35">
        <f>K89-1</f>
        <v>3</v>
      </c>
      <c r="L87" s="36" t="str">
        <f t="shared" si="127"/>
        <v>Fergus Reid</v>
      </c>
      <c r="M87" s="36" t="str">
        <f t="shared" si="128"/>
        <v>Beechwood Park</v>
      </c>
      <c r="N87" s="37">
        <f t="shared" si="129"/>
        <v>36.06</v>
      </c>
      <c r="O87" s="19">
        <v>3</v>
      </c>
      <c r="P87" s="36"/>
      <c r="Q87" s="20">
        <v>4</v>
      </c>
      <c r="R87" s="20">
        <f t="shared" si="130"/>
        <v>6</v>
      </c>
      <c r="S87" s="42" t="str">
        <f t="shared" si="131"/>
        <v>346</v>
      </c>
      <c r="T87" s="19" t="str">
        <f>VLOOKUP($R87,$K$82:$N$89,T$28,)</f>
        <v>Tommy Maidment</v>
      </c>
      <c r="U87" s="19" t="str">
        <f>VLOOKUP($R87,$K$82:$N$89,U$28,)</f>
        <v>Westbrook Hay</v>
      </c>
      <c r="V87" s="30">
        <f>VLOOKUP($R87,$K$82:$N$89,V$28,)</f>
        <v>36.270000000000003</v>
      </c>
      <c r="X87" s="17">
        <f t="shared" si="109"/>
        <v>4</v>
      </c>
      <c r="Y87" s="19">
        <f t="shared" si="110"/>
        <v>6</v>
      </c>
      <c r="Z87" s="43">
        <f>VLOOKUP($S87,'Programme and CT sheets'!$A:$I,8,)</f>
        <v>35.29</v>
      </c>
      <c r="AB87" s="44" t="str">
        <f t="shared" si="111"/>
        <v>Tommy Maidment</v>
      </c>
      <c r="AC87" s="44" t="str">
        <f t="shared" si="112"/>
        <v>Westbrook Hay</v>
      </c>
      <c r="AE87" s="11">
        <f t="shared" si="113"/>
        <v>14</v>
      </c>
      <c r="AF87" s="7">
        <f t="shared" si="114"/>
        <v>35.29</v>
      </c>
      <c r="AG87" s="7"/>
      <c r="AH87" s="147">
        <f t="shared" si="84"/>
        <v>27</v>
      </c>
      <c r="AI87" s="135" t="str">
        <f t="shared" si="92"/>
        <v>Mac Lothian</v>
      </c>
      <c r="AJ87" s="135" t="str">
        <f t="shared" si="93"/>
        <v>Gayhurst School</v>
      </c>
      <c r="AK87" s="148">
        <f t="shared" si="94"/>
        <v>37.47</v>
      </c>
      <c r="AL87" s="148">
        <f t="shared" si="95"/>
        <v>37.9</v>
      </c>
      <c r="AM87" s="149" t="str">
        <f>IFERROR(IF(FIND("DQ",AL87),VLOOKUP(AL87,'DQ Codes'!$B:$C,2,),""),"")</f>
        <v/>
      </c>
    </row>
    <row r="88" spans="2:39" ht="15" x14ac:dyDescent="0.25">
      <c r="B88" s="11">
        <v>28</v>
      </c>
      <c r="C88" t="s">
        <v>163</v>
      </c>
      <c r="D88" t="s">
        <v>164</v>
      </c>
      <c r="E88" s="7">
        <v>36</v>
      </c>
      <c r="K88" s="35">
        <f>K89+1</f>
        <v>5</v>
      </c>
      <c r="L88" s="36" t="str">
        <f t="shared" si="127"/>
        <v>Duncan Meazzo</v>
      </c>
      <c r="M88" s="36" t="str">
        <f t="shared" si="128"/>
        <v>Gayhurst School</v>
      </c>
      <c r="N88" s="37">
        <f t="shared" si="129"/>
        <v>36</v>
      </c>
      <c r="O88" s="19">
        <v>3</v>
      </c>
      <c r="P88" s="36"/>
      <c r="Q88" s="20">
        <v>4</v>
      </c>
      <c r="R88" s="20">
        <f>R89-1</f>
        <v>7</v>
      </c>
      <c r="S88" s="42" t="str">
        <f t="shared" si="131"/>
        <v>347</v>
      </c>
      <c r="T88" s="19" t="str">
        <f>VLOOKUP($R88,$K$82:$N$89,T$28,)</f>
        <v>Harry Gibb</v>
      </c>
      <c r="U88" s="19" t="str">
        <f>VLOOKUP($R88,$K$82:$N$89,U$28,)</f>
        <v>Chalfont St Peter</v>
      </c>
      <c r="V88" s="30">
        <f>VLOOKUP($R88,$K$82:$N$89,V$28,)</f>
        <v>36.520000000000003</v>
      </c>
      <c r="X88" s="17">
        <f t="shared" si="109"/>
        <v>4</v>
      </c>
      <c r="Y88" s="19">
        <f t="shared" si="110"/>
        <v>7</v>
      </c>
      <c r="Z88" s="43">
        <f>VLOOKUP($S88,'Programme and CT sheets'!$A:$I,8,)</f>
        <v>34.53</v>
      </c>
      <c r="AB88" s="44" t="str">
        <f t="shared" si="111"/>
        <v>Harry Gibb</v>
      </c>
      <c r="AC88" s="44" t="str">
        <f t="shared" si="112"/>
        <v>Chalfont St Peter</v>
      </c>
      <c r="AE88" s="11">
        <f t="shared" si="113"/>
        <v>9</v>
      </c>
      <c r="AF88" s="7">
        <f t="shared" si="114"/>
        <v>34.53</v>
      </c>
      <c r="AG88" s="7"/>
      <c r="AH88" s="147">
        <f t="shared" si="84"/>
        <v>28</v>
      </c>
      <c r="AI88" s="135" t="str">
        <f t="shared" si="92"/>
        <v>James Coleman</v>
      </c>
      <c r="AJ88" s="135" t="str">
        <f t="shared" si="93"/>
        <v>Mandeville</v>
      </c>
      <c r="AK88" s="148">
        <f t="shared" si="94"/>
        <v>36.770000000000003</v>
      </c>
      <c r="AL88" s="148">
        <f t="shared" si="95"/>
        <v>37.99</v>
      </c>
      <c r="AM88" s="149" t="str">
        <f>IFERROR(IF(FIND("DQ",AL88),VLOOKUP(AL88,'DQ Codes'!$B:$C,2,),""),"")</f>
        <v/>
      </c>
    </row>
    <row r="89" spans="2:39" ht="15" x14ac:dyDescent="0.25">
      <c r="B89" s="11">
        <v>29</v>
      </c>
      <c r="C89" t="s">
        <v>159</v>
      </c>
      <c r="D89" t="s">
        <v>160</v>
      </c>
      <c r="E89" s="7">
        <v>35.61</v>
      </c>
      <c r="K89" s="40">
        <v>4</v>
      </c>
      <c r="L89" s="38" t="str">
        <f t="shared" si="127"/>
        <v>Matthew Jones</v>
      </c>
      <c r="M89" s="38" t="str">
        <f t="shared" si="128"/>
        <v>The Beacon</v>
      </c>
      <c r="N89" s="39">
        <f t="shared" si="129"/>
        <v>35.61</v>
      </c>
      <c r="O89" s="19">
        <v>3</v>
      </c>
      <c r="P89" s="36"/>
      <c r="Q89" s="20">
        <v>4</v>
      </c>
      <c r="R89" s="29">
        <v>8</v>
      </c>
      <c r="S89" s="42" t="str">
        <f t="shared" si="131"/>
        <v>348</v>
      </c>
      <c r="T89" s="19" t="str">
        <f>VLOOKUP($R89,$K$82:$N$89,T$28,)</f>
        <v>Nico Benito</v>
      </c>
      <c r="U89" s="19" t="str">
        <f>VLOOKUP($R89,$K$82:$N$89,U$28,)</f>
        <v>Edge Grove</v>
      </c>
      <c r="V89" s="30">
        <f>VLOOKUP($R89,$K$82:$N$89,V$28,)</f>
        <v>36.67</v>
      </c>
      <c r="X89" s="17">
        <f t="shared" si="109"/>
        <v>4</v>
      </c>
      <c r="Y89" s="19">
        <f t="shared" si="110"/>
        <v>8</v>
      </c>
      <c r="Z89" s="43">
        <f>VLOOKUP($S89,'Programme and CT sheets'!$A:$I,8,)</f>
        <v>35.11</v>
      </c>
      <c r="AB89" s="44" t="str">
        <f t="shared" si="111"/>
        <v>Nico Benito</v>
      </c>
      <c r="AC89" s="44" t="str">
        <f t="shared" si="112"/>
        <v>Edge Grove</v>
      </c>
      <c r="AE89" s="11">
        <f t="shared" si="113"/>
        <v>13</v>
      </c>
      <c r="AF89" s="7">
        <f t="shared" si="114"/>
        <v>35.11</v>
      </c>
      <c r="AG89" s="7"/>
      <c r="AH89" s="147">
        <f t="shared" si="84"/>
        <v>29</v>
      </c>
      <c r="AI89" s="135" t="str">
        <f t="shared" si="92"/>
        <v>Tarran Barfoot</v>
      </c>
      <c r="AJ89" s="135" t="str">
        <f t="shared" si="93"/>
        <v>Mandeville</v>
      </c>
      <c r="AK89" s="148">
        <f t="shared" si="94"/>
        <v>38.020000000000003</v>
      </c>
      <c r="AL89" s="148">
        <f t="shared" si="95"/>
        <v>38</v>
      </c>
      <c r="AM89" s="149" t="str">
        <f>IFERROR(IF(FIND("DQ",AL89),VLOOKUP(AL89,'DQ Codes'!$B:$C,2,),""),"")</f>
        <v/>
      </c>
    </row>
    <row r="90" spans="2:39" ht="15" x14ac:dyDescent="0.25">
      <c r="B90" s="11">
        <v>30</v>
      </c>
      <c r="C90" t="s">
        <v>161</v>
      </c>
      <c r="D90" t="s">
        <v>162</v>
      </c>
      <c r="E90" s="7">
        <v>35.6</v>
      </c>
      <c r="K90" s="32">
        <f t="shared" ref="K90" si="135">K92+1</f>
        <v>8</v>
      </c>
      <c r="L90" s="33" t="str">
        <f t="shared" ref="L90:L97" si="136">C90</f>
        <v>George  Mowbray</v>
      </c>
      <c r="M90" s="33" t="str">
        <f t="shared" ref="M90:M97" si="137">D90</f>
        <v>Elangeni</v>
      </c>
      <c r="N90" s="34">
        <f t="shared" ref="N90:N97" si="138">E90</f>
        <v>35.6</v>
      </c>
      <c r="O90" s="19">
        <v>3</v>
      </c>
      <c r="P90" s="36"/>
      <c r="Q90" s="20">
        <v>5</v>
      </c>
      <c r="R90" s="20">
        <f t="shared" ref="R90:R95" si="139">R91-1</f>
        <v>1</v>
      </c>
      <c r="S90" s="42" t="str">
        <f t="shared" ref="S90:S97" si="140">CONCATENATE(TEXT(O90,0),TEXT(Q90,0),TEXT(R90,0))</f>
        <v>351</v>
      </c>
      <c r="T90" s="19" t="str">
        <f>VLOOKUP($R90,$K$90:$N$97,T$28,)</f>
        <v>Luke Pollen-Brooks</v>
      </c>
      <c r="U90" s="31" t="str">
        <f>VLOOKUP($R90,$K$90:$N$97,U$28,)</f>
        <v>Bedford</v>
      </c>
      <c r="V90" s="30">
        <f>VLOOKUP($R90,$K$90:$N$97,V$28,)</f>
        <v>35.22</v>
      </c>
      <c r="X90" s="17">
        <f t="shared" si="109"/>
        <v>5</v>
      </c>
      <c r="Y90" s="19">
        <f t="shared" si="110"/>
        <v>1</v>
      </c>
      <c r="Z90" s="43">
        <f>VLOOKUP($S90,'Programme and CT sheets'!$A:$I,8,)</f>
        <v>34.119999999999997</v>
      </c>
      <c r="AB90" s="44" t="str">
        <f t="shared" si="111"/>
        <v>Luke Pollen-Brooks</v>
      </c>
      <c r="AC90" s="44" t="str">
        <f t="shared" si="112"/>
        <v>Bedford</v>
      </c>
      <c r="AE90" s="11">
        <f t="shared" si="113"/>
        <v>7</v>
      </c>
      <c r="AF90" s="7">
        <f t="shared" si="114"/>
        <v>34.119999999999997</v>
      </c>
      <c r="AG90" s="7"/>
      <c r="AH90" s="147">
        <f t="shared" si="84"/>
        <v>30</v>
      </c>
      <c r="AI90" s="135" t="str">
        <f t="shared" si="92"/>
        <v>Alexander Kalverboer</v>
      </c>
      <c r="AJ90" s="135" t="str">
        <f t="shared" si="93"/>
        <v>Westbrook Hay</v>
      </c>
      <c r="AK90" s="148">
        <f t="shared" si="94"/>
        <v>39.92</v>
      </c>
      <c r="AL90" s="148">
        <f t="shared" si="95"/>
        <v>38.11</v>
      </c>
      <c r="AM90" s="149" t="str">
        <f>IFERROR(IF(FIND("DQ",AL90),VLOOKUP(AL90,'DQ Codes'!$B:$C,2,),""),"")</f>
        <v/>
      </c>
    </row>
    <row r="91" spans="2:39" ht="15" x14ac:dyDescent="0.25">
      <c r="B91" s="11">
        <v>31</v>
      </c>
      <c r="C91" t="s">
        <v>158</v>
      </c>
      <c r="D91" t="s">
        <v>98</v>
      </c>
      <c r="E91" s="7">
        <v>35.22</v>
      </c>
      <c r="K91" s="35">
        <f t="shared" ref="K91" si="141">K93-1</f>
        <v>1</v>
      </c>
      <c r="L91" s="36" t="str">
        <f t="shared" si="136"/>
        <v>Luke Pollen-Brooks</v>
      </c>
      <c r="M91" s="36" t="str">
        <f t="shared" si="137"/>
        <v>Bedford</v>
      </c>
      <c r="N91" s="37">
        <f t="shared" si="138"/>
        <v>35.22</v>
      </c>
      <c r="O91" s="19">
        <v>3</v>
      </c>
      <c r="P91" s="36"/>
      <c r="Q91" s="20">
        <v>5</v>
      </c>
      <c r="R91" s="20">
        <f t="shared" si="139"/>
        <v>2</v>
      </c>
      <c r="S91" s="42" t="str">
        <f t="shared" si="140"/>
        <v>352</v>
      </c>
      <c r="T91" s="19" t="str">
        <f>VLOOKUP($R91,$K$90:$N$97,T$28,)</f>
        <v>Max Arnold</v>
      </c>
      <c r="U91" s="19" t="str">
        <f>VLOOKUP($R91,$K$90:$N$97,U$28,)</f>
        <v>Milwards School</v>
      </c>
      <c r="V91" s="30">
        <f>VLOOKUP($R91,$K$90:$N$97,V$28,)</f>
        <v>33.72</v>
      </c>
      <c r="X91" s="17">
        <f t="shared" si="109"/>
        <v>5</v>
      </c>
      <c r="Y91" s="19">
        <f t="shared" si="110"/>
        <v>2</v>
      </c>
      <c r="Z91" s="43">
        <f>VLOOKUP($S91,'Programme and CT sheets'!$A:$I,8,)</f>
        <v>32.46</v>
      </c>
      <c r="AB91" s="44" t="str">
        <f t="shared" si="111"/>
        <v>Max Arnold</v>
      </c>
      <c r="AC91" s="44" t="str">
        <f t="shared" si="112"/>
        <v>Milwards School</v>
      </c>
      <c r="AE91" s="11">
        <f t="shared" si="113"/>
        <v>3</v>
      </c>
      <c r="AF91" s="7">
        <f t="shared" si="114"/>
        <v>32.46</v>
      </c>
      <c r="AG91" s="7"/>
      <c r="AH91" s="147">
        <f t="shared" si="84"/>
        <v>31</v>
      </c>
      <c r="AI91" s="135" t="str">
        <f t="shared" si="92"/>
        <v>Christopher Carradine</v>
      </c>
      <c r="AJ91" s="135" t="str">
        <f t="shared" si="93"/>
        <v>Gayhurst School</v>
      </c>
      <c r="AK91" s="148">
        <f t="shared" si="94"/>
        <v>37</v>
      </c>
      <c r="AL91" s="148">
        <f t="shared" si="95"/>
        <v>38.590000000000003</v>
      </c>
      <c r="AM91" s="149" t="str">
        <f>IFERROR(IF(FIND("DQ",AL91),VLOOKUP(AL91,'DQ Codes'!$B:$C,2,),""),"")</f>
        <v/>
      </c>
    </row>
    <row r="92" spans="2:39" ht="15" x14ac:dyDescent="0.25">
      <c r="B92" s="11">
        <v>32</v>
      </c>
      <c r="C92" t="s">
        <v>156</v>
      </c>
      <c r="D92" t="s">
        <v>157</v>
      </c>
      <c r="E92" s="7">
        <v>33.840000000000003</v>
      </c>
      <c r="K92" s="35">
        <f t="shared" ref="K92" si="142">K94+1</f>
        <v>7</v>
      </c>
      <c r="L92" s="36" t="str">
        <f t="shared" si="136"/>
        <v>James Atwell</v>
      </c>
      <c r="M92" s="36" t="str">
        <f t="shared" si="137"/>
        <v>The Grove Jnr</v>
      </c>
      <c r="N92" s="37">
        <f t="shared" si="138"/>
        <v>33.840000000000003</v>
      </c>
      <c r="O92" s="19">
        <v>3</v>
      </c>
      <c r="P92" s="36"/>
      <c r="Q92" s="20">
        <v>5</v>
      </c>
      <c r="R92" s="20">
        <f t="shared" si="139"/>
        <v>3</v>
      </c>
      <c r="S92" s="42" t="str">
        <f t="shared" si="140"/>
        <v>353</v>
      </c>
      <c r="T92" s="19" t="str">
        <f>VLOOKUP($R92,$K$90:$N$97,T$28,)</f>
        <v>Eamon Bradley</v>
      </c>
      <c r="U92" s="19" t="str">
        <f>VLOOKUP($R92,$K$90:$N$97,U$28,)</f>
        <v>Bedford</v>
      </c>
      <c r="V92" s="30">
        <f>VLOOKUP($R92,$K$90:$N$97,V$28,)</f>
        <v>33.119999999999997</v>
      </c>
      <c r="X92" s="17">
        <f t="shared" si="109"/>
        <v>5</v>
      </c>
      <c r="Y92" s="19">
        <f t="shared" si="110"/>
        <v>3</v>
      </c>
      <c r="Z92" s="43">
        <f>VLOOKUP($S92,'Programme and CT sheets'!$A:$I,8,)</f>
        <v>32.67</v>
      </c>
      <c r="AB92" s="44" t="str">
        <f t="shared" si="111"/>
        <v>Eamon Bradley</v>
      </c>
      <c r="AC92" s="44" t="str">
        <f t="shared" si="112"/>
        <v>Bedford</v>
      </c>
      <c r="AE92" s="11">
        <f t="shared" si="113"/>
        <v>4</v>
      </c>
      <c r="AF92" s="7">
        <f t="shared" si="114"/>
        <v>32.67</v>
      </c>
      <c r="AG92" s="7"/>
      <c r="AH92" s="147">
        <f t="shared" si="84"/>
        <v>32</v>
      </c>
      <c r="AI92" s="135" t="str">
        <f t="shared" si="92"/>
        <v>Oliver Denton-Sparke</v>
      </c>
      <c r="AJ92" s="135" t="str">
        <f t="shared" si="93"/>
        <v>Grove Road</v>
      </c>
      <c r="AK92" s="148">
        <f t="shared" si="94"/>
        <v>39.6</v>
      </c>
      <c r="AL92" s="148">
        <f t="shared" si="95"/>
        <v>39.35</v>
      </c>
      <c r="AM92" s="149" t="str">
        <f>IFERROR(IF(FIND("DQ",AL92),VLOOKUP(AL92,'DQ Codes'!$B:$C,2,),""),"")</f>
        <v/>
      </c>
    </row>
    <row r="93" spans="2:39" ht="15" x14ac:dyDescent="0.25">
      <c r="B93" s="11">
        <v>33</v>
      </c>
      <c r="C93" t="s">
        <v>154</v>
      </c>
      <c r="D93" t="s">
        <v>155</v>
      </c>
      <c r="E93" s="7">
        <v>33.72</v>
      </c>
      <c r="K93" s="35">
        <f t="shared" ref="K93" si="143">K95-1</f>
        <v>2</v>
      </c>
      <c r="L93" s="36" t="str">
        <f t="shared" si="136"/>
        <v>Max Arnold</v>
      </c>
      <c r="M93" s="36" t="str">
        <f t="shared" si="137"/>
        <v>Milwards School</v>
      </c>
      <c r="N93" s="37">
        <f t="shared" si="138"/>
        <v>33.72</v>
      </c>
      <c r="O93" s="19">
        <v>3</v>
      </c>
      <c r="P93" s="36"/>
      <c r="Q93" s="20">
        <v>5</v>
      </c>
      <c r="R93" s="20">
        <f t="shared" si="139"/>
        <v>4</v>
      </c>
      <c r="S93" s="42" t="str">
        <f t="shared" si="140"/>
        <v>354</v>
      </c>
      <c r="T93" s="19" t="str">
        <f>VLOOKUP($R93,$K$90:$N$97,T$28,)</f>
        <v>Alex Cooper</v>
      </c>
      <c r="U93" s="19" t="str">
        <f>VLOOKUP($R93,$K$90:$N$97,U$28,)</f>
        <v>Polehampton</v>
      </c>
      <c r="V93" s="30">
        <f>VLOOKUP($R93,$K$90:$N$97,V$28,)</f>
        <v>32.5</v>
      </c>
      <c r="X93" s="17">
        <f t="shared" si="109"/>
        <v>5</v>
      </c>
      <c r="Y93" s="19">
        <f t="shared" si="110"/>
        <v>4</v>
      </c>
      <c r="Z93" s="43">
        <f>VLOOKUP($S93,'Programme and CT sheets'!$A:$I,8,)</f>
        <v>31.03</v>
      </c>
      <c r="AB93" s="44" t="str">
        <f t="shared" si="111"/>
        <v>Alex Cooper</v>
      </c>
      <c r="AC93" s="44" t="str">
        <f t="shared" si="112"/>
        <v>Polehampton</v>
      </c>
      <c r="AE93" s="11">
        <f t="shared" si="113"/>
        <v>1</v>
      </c>
      <c r="AF93" s="7">
        <f t="shared" si="114"/>
        <v>31.03</v>
      </c>
      <c r="AG93" s="7"/>
      <c r="AH93" s="147">
        <f t="shared" si="84"/>
        <v>33</v>
      </c>
      <c r="AI93" s="135" t="str">
        <f t="shared" si="92"/>
        <v>Adam Tricot</v>
      </c>
      <c r="AJ93" s="135" t="str">
        <f t="shared" si="93"/>
        <v>Haberdasher's Boys</v>
      </c>
      <c r="AK93" s="148">
        <f t="shared" si="94"/>
        <v>41.13</v>
      </c>
      <c r="AL93" s="148">
        <f t="shared" si="95"/>
        <v>39.840000000000003</v>
      </c>
      <c r="AM93" s="149" t="str">
        <f>IFERROR(IF(FIND("DQ",AL93),VLOOKUP(AL93,'DQ Codes'!$B:$C,2,),""),"")</f>
        <v/>
      </c>
    </row>
    <row r="94" spans="2:39" ht="15" x14ac:dyDescent="0.25">
      <c r="B94" s="11">
        <v>34</v>
      </c>
      <c r="C94" t="s">
        <v>152</v>
      </c>
      <c r="D94" t="s">
        <v>153</v>
      </c>
      <c r="E94" s="7">
        <v>33.47</v>
      </c>
      <c r="K94" s="35">
        <f>K96+1</f>
        <v>6</v>
      </c>
      <c r="L94" s="36" t="str">
        <f t="shared" si="136"/>
        <v>Joshua Heesom</v>
      </c>
      <c r="M94" s="36" t="str">
        <f t="shared" si="137"/>
        <v>Pope Paul</v>
      </c>
      <c r="N94" s="37">
        <f t="shared" si="138"/>
        <v>33.47</v>
      </c>
      <c r="O94" s="19">
        <v>3</v>
      </c>
      <c r="P94" s="36"/>
      <c r="Q94" s="20">
        <v>5</v>
      </c>
      <c r="R94" s="20">
        <f t="shared" si="139"/>
        <v>5</v>
      </c>
      <c r="S94" s="42" t="str">
        <f t="shared" si="140"/>
        <v>355</v>
      </c>
      <c r="T94" s="19" t="str">
        <f>VLOOKUP($R94,$K$90:$N$97,T$28,)</f>
        <v>James Kaye</v>
      </c>
      <c r="U94" s="19" t="str">
        <f>VLOOKUP($R94,$K$90:$N$97,U$28,)</f>
        <v>Haberdashers Boys</v>
      </c>
      <c r="V94" s="30">
        <f>VLOOKUP($R94,$K$90:$N$97,V$28,)</f>
        <v>33.090000000000003</v>
      </c>
      <c r="X94" s="17">
        <f t="shared" si="109"/>
        <v>5</v>
      </c>
      <c r="Y94" s="19">
        <f t="shared" si="110"/>
        <v>5</v>
      </c>
      <c r="Z94" s="43">
        <f>VLOOKUP($S94,'Programme and CT sheets'!$A:$I,8,)</f>
        <v>32.24</v>
      </c>
      <c r="AB94" s="44" t="str">
        <f t="shared" si="111"/>
        <v>James Kaye</v>
      </c>
      <c r="AC94" s="44" t="str">
        <f t="shared" si="112"/>
        <v>Haberdashers Boys</v>
      </c>
      <c r="AE94" s="11">
        <f t="shared" si="113"/>
        <v>2</v>
      </c>
      <c r="AF94" s="7">
        <f t="shared" si="114"/>
        <v>32.24</v>
      </c>
      <c r="AG94" s="7"/>
      <c r="AH94" s="147">
        <f t="shared" si="84"/>
        <v>34</v>
      </c>
      <c r="AI94" s="135" t="str">
        <f t="shared" si="92"/>
        <v>Jasper Tumani</v>
      </c>
      <c r="AJ94" s="135" t="str">
        <f t="shared" si="93"/>
        <v>Foulds Primary</v>
      </c>
      <c r="AK94" s="148">
        <f t="shared" si="94"/>
        <v>38.15</v>
      </c>
      <c r="AL94" s="148">
        <f t="shared" si="95"/>
        <v>40.090000000000003</v>
      </c>
      <c r="AM94" s="149" t="str">
        <f>IFERROR(IF(FIND("DQ",AL94),VLOOKUP(AL94,'DQ Codes'!$B:$C,2,),""),"")</f>
        <v/>
      </c>
    </row>
    <row r="95" spans="2:39" ht="15" x14ac:dyDescent="0.25">
      <c r="B95" s="11">
        <v>35</v>
      </c>
      <c r="C95" t="s">
        <v>151</v>
      </c>
      <c r="D95" t="s">
        <v>98</v>
      </c>
      <c r="E95" s="7">
        <v>33.119999999999997</v>
      </c>
      <c r="K95" s="35">
        <f>K97-1</f>
        <v>3</v>
      </c>
      <c r="L95" s="36" t="str">
        <f t="shared" si="136"/>
        <v>Eamon Bradley</v>
      </c>
      <c r="M95" s="36" t="str">
        <f t="shared" si="137"/>
        <v>Bedford</v>
      </c>
      <c r="N95" s="37">
        <f t="shared" si="138"/>
        <v>33.119999999999997</v>
      </c>
      <c r="O95" s="19">
        <v>3</v>
      </c>
      <c r="P95" s="36"/>
      <c r="Q95" s="20">
        <v>5</v>
      </c>
      <c r="R95" s="20">
        <f t="shared" si="139"/>
        <v>6</v>
      </c>
      <c r="S95" s="42" t="str">
        <f t="shared" si="140"/>
        <v>356</v>
      </c>
      <c r="T95" s="19" t="str">
        <f>VLOOKUP($R95,$K$90:$N$97,T$28,)</f>
        <v>Joshua Heesom</v>
      </c>
      <c r="U95" s="19" t="str">
        <f>VLOOKUP($R95,$K$90:$N$97,U$28,)</f>
        <v>Pope Paul</v>
      </c>
      <c r="V95" s="30">
        <f>VLOOKUP($R95,$K$90:$N$97,V$28,)</f>
        <v>33.47</v>
      </c>
      <c r="X95" s="17">
        <f t="shared" si="109"/>
        <v>5</v>
      </c>
      <c r="Y95" s="19">
        <f t="shared" si="110"/>
        <v>6</v>
      </c>
      <c r="Z95" s="43">
        <f>VLOOKUP($S95,'Programme and CT sheets'!$A:$I,8,)</f>
        <v>32.86</v>
      </c>
      <c r="AB95" s="44" t="str">
        <f t="shared" si="111"/>
        <v>Joshua Heesom</v>
      </c>
      <c r="AC95" s="44" t="str">
        <f t="shared" si="112"/>
        <v>Pope Paul</v>
      </c>
      <c r="AE95" s="11">
        <f t="shared" si="113"/>
        <v>5</v>
      </c>
      <c r="AF95" s="7">
        <f t="shared" si="114"/>
        <v>32.86</v>
      </c>
      <c r="AG95" s="7"/>
      <c r="AH95" s="147">
        <f t="shared" si="84"/>
        <v>35</v>
      </c>
      <c r="AI95" s="135" t="str">
        <f t="shared" si="92"/>
        <v>William Rayfield</v>
      </c>
      <c r="AJ95" s="135" t="str">
        <f t="shared" si="93"/>
        <v>Heath Mount</v>
      </c>
      <c r="AK95" s="148">
        <f t="shared" si="94"/>
        <v>39.119999999999997</v>
      </c>
      <c r="AL95" s="148">
        <f t="shared" si="95"/>
        <v>41.04</v>
      </c>
      <c r="AM95" s="149" t="str">
        <f>IFERROR(IF(FIND("DQ",AL95),VLOOKUP(AL95,'DQ Codes'!$B:$C,2,),""),"")</f>
        <v/>
      </c>
    </row>
    <row r="96" spans="2:39" ht="15" x14ac:dyDescent="0.25">
      <c r="B96" s="11">
        <v>36</v>
      </c>
      <c r="C96" t="s">
        <v>150</v>
      </c>
      <c r="D96" t="s">
        <v>8</v>
      </c>
      <c r="E96" s="7">
        <v>33.090000000000003</v>
      </c>
      <c r="K96" s="35">
        <f>K97+1</f>
        <v>5</v>
      </c>
      <c r="L96" s="36" t="str">
        <f t="shared" si="136"/>
        <v>James Kaye</v>
      </c>
      <c r="M96" s="36" t="str">
        <f t="shared" si="137"/>
        <v>Haberdashers Boys</v>
      </c>
      <c r="N96" s="37">
        <f t="shared" si="138"/>
        <v>33.090000000000003</v>
      </c>
      <c r="O96" s="19">
        <v>3</v>
      </c>
      <c r="P96" s="36"/>
      <c r="Q96" s="20">
        <v>5</v>
      </c>
      <c r="R96" s="20">
        <f>R97-1</f>
        <v>7</v>
      </c>
      <c r="S96" s="42" t="str">
        <f t="shared" si="140"/>
        <v>357</v>
      </c>
      <c r="T96" s="19" t="str">
        <f>VLOOKUP($R96,$K$90:$N$97,T$28,)</f>
        <v>James Atwell</v>
      </c>
      <c r="U96" s="19" t="str">
        <f>VLOOKUP($R96,$K$90:$N$97,U$28,)</f>
        <v>The Grove Jnr</v>
      </c>
      <c r="V96" s="30">
        <f>VLOOKUP($R96,$K$90:$N$97,V$28,)</f>
        <v>33.840000000000003</v>
      </c>
      <c r="X96" s="17">
        <f t="shared" si="109"/>
        <v>5</v>
      </c>
      <c r="Y96" s="19">
        <f t="shared" si="110"/>
        <v>7</v>
      </c>
      <c r="Z96" s="43">
        <f>VLOOKUP($S96,'Programme and CT sheets'!$A:$I,8,)</f>
        <v>33.97</v>
      </c>
      <c r="AB96" s="44" t="str">
        <f t="shared" si="111"/>
        <v>James Atwell</v>
      </c>
      <c r="AC96" s="44" t="str">
        <f t="shared" si="112"/>
        <v>The Grove Jnr</v>
      </c>
      <c r="AE96" s="11">
        <f t="shared" si="113"/>
        <v>6</v>
      </c>
      <c r="AF96" s="7">
        <f t="shared" si="114"/>
        <v>33.97</v>
      </c>
      <c r="AG96" s="7"/>
      <c r="AH96" s="147">
        <f t="shared" si="84"/>
        <v>36</v>
      </c>
      <c r="AI96" s="135" t="str">
        <f t="shared" si="92"/>
        <v>Joshua Skelton</v>
      </c>
      <c r="AJ96" s="135" t="str">
        <f t="shared" si="93"/>
        <v>Foulds Primary</v>
      </c>
      <c r="AK96" s="148">
        <f t="shared" si="94"/>
        <v>39.200000000000003</v>
      </c>
      <c r="AL96" s="148">
        <f t="shared" si="95"/>
        <v>43.54</v>
      </c>
      <c r="AM96" s="149" t="str">
        <f>IFERROR(IF(FIND("DQ",AL96),VLOOKUP(AL96,'DQ Codes'!$B:$C,2,),""),"")</f>
        <v/>
      </c>
    </row>
    <row r="97" spans="2:39" ht="15" customHeight="1" x14ac:dyDescent="0.25">
      <c r="B97" s="11">
        <v>37</v>
      </c>
      <c r="C97" t="s">
        <v>148</v>
      </c>
      <c r="D97" t="s">
        <v>149</v>
      </c>
      <c r="E97" s="7">
        <v>32.5</v>
      </c>
      <c r="K97" s="40">
        <v>4</v>
      </c>
      <c r="L97" s="38" t="str">
        <f t="shared" si="136"/>
        <v>Alex Cooper</v>
      </c>
      <c r="M97" s="38" t="str">
        <f t="shared" si="137"/>
        <v>Polehampton</v>
      </c>
      <c r="N97" s="39">
        <f t="shared" si="138"/>
        <v>32.5</v>
      </c>
      <c r="O97" s="19">
        <v>3</v>
      </c>
      <c r="P97" s="36"/>
      <c r="Q97" s="20">
        <v>5</v>
      </c>
      <c r="R97" s="29">
        <v>8</v>
      </c>
      <c r="S97" s="42" t="str">
        <f t="shared" si="140"/>
        <v>358</v>
      </c>
      <c r="T97" s="19" t="str">
        <f>VLOOKUP($R97,$K$90:$N$97,T$28,)</f>
        <v>George  Mowbray</v>
      </c>
      <c r="U97" s="19" t="str">
        <f>VLOOKUP($R97,$K$90:$N$97,U$28,)</f>
        <v>Elangeni</v>
      </c>
      <c r="V97" s="30">
        <f>VLOOKUP($R97,$K$90:$N$97,V$28,)</f>
        <v>35.6</v>
      </c>
      <c r="X97" s="17">
        <f t="shared" si="109"/>
        <v>5</v>
      </c>
      <c r="Y97" s="19">
        <f t="shared" si="110"/>
        <v>8</v>
      </c>
      <c r="Z97" s="43">
        <f>VLOOKUP($S97,'Programme and CT sheets'!$A:$I,8,)</f>
        <v>34.51</v>
      </c>
      <c r="AB97" s="44" t="str">
        <f t="shared" si="111"/>
        <v>George  Mowbray</v>
      </c>
      <c r="AC97" s="44" t="str">
        <f t="shared" si="112"/>
        <v>Elangeni</v>
      </c>
      <c r="AE97" s="11">
        <f t="shared" si="113"/>
        <v>8</v>
      </c>
      <c r="AF97" s="7">
        <f t="shared" si="114"/>
        <v>34.51</v>
      </c>
      <c r="AG97" s="7"/>
      <c r="AH97" s="147">
        <f t="shared" si="84"/>
        <v>37</v>
      </c>
      <c r="AI97" s="135" t="str">
        <f t="shared" si="92"/>
        <v>Rohan Liddar</v>
      </c>
      <c r="AJ97" s="135" t="str">
        <f t="shared" si="93"/>
        <v>Boxmoor</v>
      </c>
      <c r="AK97" s="148">
        <f t="shared" si="94"/>
        <v>38</v>
      </c>
      <c r="AL97" s="148" t="s">
        <v>499</v>
      </c>
      <c r="AM97" s="149" t="str">
        <f>IFERROR(IF(FIND("DQ",AL97),VLOOKUP(AL97,'DQ Codes'!$B:$C,2,),""),"")</f>
        <v/>
      </c>
    </row>
    <row r="98" spans="2:39" ht="15" customHeight="1" x14ac:dyDescent="0.25">
      <c r="E98" s="7"/>
      <c r="K98" s="152"/>
      <c r="L98" s="36"/>
      <c r="M98" s="36"/>
      <c r="N98" s="36"/>
      <c r="P98" s="36"/>
      <c r="Q98" s="20"/>
      <c r="R98" s="29"/>
      <c r="S98" s="42"/>
      <c r="V98" s="30"/>
      <c r="X98" s="17"/>
      <c r="Z98" s="43"/>
      <c r="AB98" s="44"/>
      <c r="AC98" s="44"/>
      <c r="AE98" s="11"/>
      <c r="AF98" s="7"/>
      <c r="AG98" s="7"/>
      <c r="AH98" s="147"/>
      <c r="AK98" s="148"/>
      <c r="AL98" s="148"/>
    </row>
    <row r="99" spans="2:39" ht="15" customHeight="1" x14ac:dyDescent="0.2">
      <c r="B99" s="10"/>
      <c r="C99" s="82"/>
      <c r="D99" s="1"/>
      <c r="E99" s="89"/>
      <c r="AH99" s="136" t="str">
        <f>B100&amp;" - "&amp;C100&amp;" - "&amp;E100</f>
        <v>Event 4 - Year 6 Girls - 50m Freestyle</v>
      </c>
    </row>
    <row r="100" spans="2:39" ht="15" customHeight="1" x14ac:dyDescent="0.2">
      <c r="B100" s="88" t="s">
        <v>339</v>
      </c>
      <c r="C100" s="2" t="s">
        <v>4</v>
      </c>
      <c r="D100" s="82"/>
      <c r="E100" s="13" t="s">
        <v>1</v>
      </c>
      <c r="G100" s="17" t="s">
        <v>358</v>
      </c>
      <c r="I100" s="19">
        <v>5</v>
      </c>
      <c r="K100" s="19" t="s">
        <v>365</v>
      </c>
      <c r="O100" s="19" t="s">
        <v>368</v>
      </c>
      <c r="P100" s="19" t="s">
        <v>369</v>
      </c>
      <c r="Q100" s="19" t="s">
        <v>367</v>
      </c>
      <c r="R100" s="19" t="s">
        <v>366</v>
      </c>
      <c r="T100" s="19">
        <v>2</v>
      </c>
      <c r="U100" s="19">
        <f>T100+1</f>
        <v>3</v>
      </c>
      <c r="V100" s="17">
        <f>U100+1</f>
        <v>4</v>
      </c>
      <c r="X100" s="19" t="s">
        <v>367</v>
      </c>
      <c r="Y100" s="19" t="s">
        <v>366</v>
      </c>
      <c r="Z100" s="19" t="s">
        <v>372</v>
      </c>
      <c r="AA100" s="19" t="s">
        <v>373</v>
      </c>
      <c r="AB100" s="19" t="s">
        <v>369</v>
      </c>
      <c r="AC100" s="19" t="s">
        <v>374</v>
      </c>
      <c r="AE100" s="19" t="s">
        <v>375</v>
      </c>
      <c r="AF100" s="19"/>
      <c r="AG100" s="19" t="s">
        <v>371</v>
      </c>
      <c r="AH100" s="145" t="s">
        <v>382</v>
      </c>
      <c r="AI100" s="145" t="s">
        <v>369</v>
      </c>
      <c r="AJ100" s="145" t="s">
        <v>374</v>
      </c>
      <c r="AK100" s="146" t="s">
        <v>384</v>
      </c>
      <c r="AL100" s="146" t="s">
        <v>383</v>
      </c>
    </row>
    <row r="101" spans="2:39" ht="15" customHeight="1" x14ac:dyDescent="0.25">
      <c r="B101" s="11">
        <v>1</v>
      </c>
      <c r="C101" s="5" t="s">
        <v>333</v>
      </c>
      <c r="D101" s="5" t="s">
        <v>22</v>
      </c>
      <c r="E101" s="6">
        <v>38.01</v>
      </c>
      <c r="K101" s="107">
        <v>2</v>
      </c>
      <c r="L101" s="33" t="str">
        <f t="shared" ref="L101:L107" si="144">C101</f>
        <v>Chloe Seage</v>
      </c>
      <c r="M101" s="33" t="str">
        <f t="shared" ref="M101:M107" si="145">D101</f>
        <v>Great Missenden</v>
      </c>
      <c r="N101" s="34">
        <f t="shared" ref="N101:N107" si="146">E101</f>
        <v>38.01</v>
      </c>
      <c r="O101" s="19">
        <v>4</v>
      </c>
      <c r="P101" s="41" t="str">
        <f>C100</f>
        <v>Year 6 Girls</v>
      </c>
      <c r="Q101" s="20">
        <v>1</v>
      </c>
      <c r="R101" s="110">
        <f>K101</f>
        <v>2</v>
      </c>
      <c r="S101" s="42" t="str">
        <f t="shared" ref="S101:S107" si="147">CONCATENATE(TEXT(O101,0),TEXT(Q101,0),TEXT(R101,0))</f>
        <v>412</v>
      </c>
      <c r="T101" s="19" t="str">
        <f>VLOOKUP($R101,$K$101:$N$107,T$28,)</f>
        <v>Chloe Seage</v>
      </c>
      <c r="U101" s="19" t="str">
        <f>VLOOKUP($R101,$K$101:$N$107,U$28,)</f>
        <v>Great Missenden</v>
      </c>
      <c r="V101" s="30">
        <f>VLOOKUP($R101,$K$101:$N$107,V$28,)</f>
        <v>38.01</v>
      </c>
      <c r="X101" s="17">
        <f t="shared" ref="X101:X139" si="148">IF(Q101="","",Q101)</f>
        <v>1</v>
      </c>
      <c r="Y101" s="19">
        <f t="shared" ref="Y101:Y139" si="149">R101</f>
        <v>2</v>
      </c>
      <c r="Z101" s="43">
        <f>VLOOKUP($S101,'Programme and CT sheets'!$A:$I,8,)</f>
        <v>48.44</v>
      </c>
      <c r="AB101" s="44" t="str">
        <f t="shared" ref="AB101:AB139" si="150">T101</f>
        <v>Chloe Seage</v>
      </c>
      <c r="AC101" s="44" t="str">
        <f t="shared" ref="AC101:AC139" si="151">U101</f>
        <v>Great Missenden</v>
      </c>
      <c r="AE101" s="11">
        <f t="shared" ref="AE101:AE139" si="152">IFERROR(RANK(Z101,$Z$101:$Z$139,1),"DQ")</f>
        <v>39</v>
      </c>
      <c r="AF101" s="7">
        <f t="shared" ref="AF101:AF139" si="153">Z101</f>
        <v>48.44</v>
      </c>
      <c r="AG101" s="7"/>
      <c r="AH101" s="147">
        <f t="shared" ref="AH101:AH139" si="154">B101</f>
        <v>1</v>
      </c>
      <c r="AI101" s="135" t="str">
        <f t="shared" ref="AI101:AI139" si="155">VLOOKUP(VLOOKUP($AH101,$AE$101:$AF$139,2,),$Z$101:$AC$139,3,)</f>
        <v>Emilia Dunwoodie</v>
      </c>
      <c r="AJ101" s="135" t="str">
        <f t="shared" ref="AJ101:AJ139" si="156">VLOOKUP(VLOOKUP($AH101,$AE$101:$AF$139,2,),$Z$101:$AD$139,4,)</f>
        <v>High Beeches</v>
      </c>
      <c r="AK101" s="148">
        <f t="shared" ref="AK101:AK139" si="157">VLOOKUP($AI101,$C$101:$E$139,3,)</f>
        <v>31.53</v>
      </c>
      <c r="AL101" s="148">
        <f t="shared" ref="AL101:AL139" si="158">VLOOKUP($AH101,$AE$101:$AF$139,2,)</f>
        <v>31.37</v>
      </c>
      <c r="AM101" s="149" t="str">
        <f>IFERROR(IF(FIND("DQ",AL101),VLOOKUP(AL101,'DQ Codes'!$B:$C,2,),""),"")</f>
        <v/>
      </c>
    </row>
    <row r="102" spans="2:39" ht="15" customHeight="1" x14ac:dyDescent="0.25">
      <c r="B102" s="11">
        <v>2</v>
      </c>
      <c r="C102" s="5" t="s">
        <v>143</v>
      </c>
      <c r="D102" s="5" t="s">
        <v>115</v>
      </c>
      <c r="E102" s="6">
        <v>38</v>
      </c>
      <c r="K102" s="108">
        <v>3</v>
      </c>
      <c r="L102" s="36" t="str">
        <f t="shared" si="144"/>
        <v>Isabella Skinner</v>
      </c>
      <c r="M102" s="36" t="str">
        <f t="shared" si="145"/>
        <v>Chalfont St Peter</v>
      </c>
      <c r="N102" s="37">
        <f t="shared" si="146"/>
        <v>38</v>
      </c>
      <c r="O102" s="19">
        <v>4</v>
      </c>
      <c r="P102" s="41" t="str">
        <f>E100</f>
        <v>50m Freestyle</v>
      </c>
      <c r="Q102" s="20">
        <v>1</v>
      </c>
      <c r="R102" s="110">
        <f t="shared" ref="R102:R139" si="159">K102</f>
        <v>3</v>
      </c>
      <c r="S102" s="42" t="str">
        <f t="shared" si="147"/>
        <v>413</v>
      </c>
      <c r="T102" s="19" t="str">
        <f>VLOOKUP($R102,$K$101:$N$107,T$28,)</f>
        <v>Isabella Skinner</v>
      </c>
      <c r="U102" s="19" t="str">
        <f>VLOOKUP($R102,$K$101:$N$107,U$28,)</f>
        <v>Chalfont St Peter</v>
      </c>
      <c r="V102" s="30">
        <f>VLOOKUP($R102,$K$101:$N$107,V$28,)</f>
        <v>38</v>
      </c>
      <c r="X102" s="17">
        <f t="shared" si="148"/>
        <v>1</v>
      </c>
      <c r="Y102" s="19">
        <f t="shared" si="149"/>
        <v>3</v>
      </c>
      <c r="Z102" s="43">
        <f>VLOOKUP($S102,'Programme and CT sheets'!$A:$I,8,)</f>
        <v>39.82</v>
      </c>
      <c r="AB102" s="44" t="str">
        <f t="shared" si="150"/>
        <v>Isabella Skinner</v>
      </c>
      <c r="AC102" s="44" t="str">
        <f t="shared" si="151"/>
        <v>Chalfont St Peter</v>
      </c>
      <c r="AE102" s="11">
        <f t="shared" si="152"/>
        <v>37</v>
      </c>
      <c r="AF102" s="7">
        <f t="shared" si="153"/>
        <v>39.82</v>
      </c>
      <c r="AG102" s="7"/>
      <c r="AH102" s="147">
        <f t="shared" si="154"/>
        <v>2</v>
      </c>
      <c r="AI102" s="135" t="str">
        <f t="shared" si="155"/>
        <v>Gemma Nottage</v>
      </c>
      <c r="AJ102" s="135" t="str">
        <f t="shared" si="156"/>
        <v>Coates Way</v>
      </c>
      <c r="AK102" s="148">
        <f t="shared" si="157"/>
        <v>32.39</v>
      </c>
      <c r="AL102" s="148">
        <f t="shared" si="158"/>
        <v>31.74</v>
      </c>
      <c r="AM102" s="149" t="str">
        <f>IFERROR(IF(FIND("DQ",AL102),VLOOKUP(AL102,'DQ Codes'!$B:$C,2,),""),"")</f>
        <v/>
      </c>
    </row>
    <row r="103" spans="2:39" ht="15" customHeight="1" x14ac:dyDescent="0.25">
      <c r="B103" s="11">
        <v>3</v>
      </c>
      <c r="C103" s="5" t="s">
        <v>142</v>
      </c>
      <c r="D103" s="5" t="s">
        <v>9</v>
      </c>
      <c r="E103" s="6">
        <v>37.89</v>
      </c>
      <c r="K103" s="108">
        <v>4</v>
      </c>
      <c r="L103" s="36" t="str">
        <f t="shared" si="144"/>
        <v>Robyn Hartley</v>
      </c>
      <c r="M103" s="36" t="str">
        <f t="shared" si="145"/>
        <v>How Wood</v>
      </c>
      <c r="N103" s="37">
        <f t="shared" si="146"/>
        <v>37.89</v>
      </c>
      <c r="O103" s="19">
        <v>4</v>
      </c>
      <c r="P103" s="36"/>
      <c r="Q103" s="20">
        <v>1</v>
      </c>
      <c r="R103" s="110">
        <f t="shared" si="159"/>
        <v>4</v>
      </c>
      <c r="S103" s="42" t="str">
        <f t="shared" si="147"/>
        <v>414</v>
      </c>
      <c r="T103" s="19" t="str">
        <f>VLOOKUP($R103,$K$101:$N$107,T$28,)</f>
        <v>Robyn Hartley</v>
      </c>
      <c r="U103" s="19" t="str">
        <f>VLOOKUP($R103,$K$101:$N$107,U$28,)</f>
        <v>How Wood</v>
      </c>
      <c r="V103" s="30">
        <f>VLOOKUP($R103,$K$101:$N$107,V$28,)</f>
        <v>37.89</v>
      </c>
      <c r="X103" s="17">
        <f t="shared" si="148"/>
        <v>1</v>
      </c>
      <c r="Y103" s="19">
        <f t="shared" si="149"/>
        <v>4</v>
      </c>
      <c r="Z103" s="43">
        <f>VLOOKUP($S103,'Programme and CT sheets'!$A:$I,8,)</f>
        <v>41.14</v>
      </c>
      <c r="AB103" s="44" t="str">
        <f t="shared" si="150"/>
        <v>Robyn Hartley</v>
      </c>
      <c r="AC103" s="44" t="str">
        <f t="shared" si="151"/>
        <v>How Wood</v>
      </c>
      <c r="AE103" s="11">
        <f t="shared" si="152"/>
        <v>38</v>
      </c>
      <c r="AF103" s="7">
        <f t="shared" si="153"/>
        <v>41.14</v>
      </c>
      <c r="AG103" s="7"/>
      <c r="AH103" s="147">
        <f t="shared" si="154"/>
        <v>3</v>
      </c>
      <c r="AI103" s="135" t="str">
        <f t="shared" si="155"/>
        <v>Ella  Nijkamp</v>
      </c>
      <c r="AJ103" s="135" t="str">
        <f t="shared" si="156"/>
        <v>Berkhamsted</v>
      </c>
      <c r="AK103" s="148">
        <f t="shared" si="157"/>
        <v>34.56</v>
      </c>
      <c r="AL103" s="148">
        <f t="shared" si="158"/>
        <v>31.85</v>
      </c>
      <c r="AM103" s="149" t="str">
        <f>IFERROR(IF(FIND("DQ",AL103),VLOOKUP(AL103,'DQ Codes'!$B:$C,2,),""),"")</f>
        <v/>
      </c>
    </row>
    <row r="104" spans="2:39" ht="15" customHeight="1" x14ac:dyDescent="0.25">
      <c r="B104" s="11">
        <v>4</v>
      </c>
      <c r="C104" s="5" t="s">
        <v>141</v>
      </c>
      <c r="D104" s="5" t="s">
        <v>133</v>
      </c>
      <c r="E104" s="6">
        <v>37.869999999999997</v>
      </c>
      <c r="K104" s="108">
        <v>5</v>
      </c>
      <c r="L104" s="36" t="str">
        <f t="shared" si="144"/>
        <v>Charlotte  Roberts</v>
      </c>
      <c r="M104" s="36" t="str">
        <f t="shared" si="145"/>
        <v>St Helens</v>
      </c>
      <c r="N104" s="37">
        <f t="shared" si="146"/>
        <v>37.869999999999997</v>
      </c>
      <c r="O104" s="19">
        <v>4</v>
      </c>
      <c r="P104" s="36"/>
      <c r="Q104" s="20">
        <v>1</v>
      </c>
      <c r="R104" s="110">
        <f t="shared" si="159"/>
        <v>5</v>
      </c>
      <c r="S104" s="42" t="str">
        <f t="shared" si="147"/>
        <v>415</v>
      </c>
      <c r="T104" s="19" t="str">
        <f>VLOOKUP($R104,$K$101:$N$107,T$28,)</f>
        <v>Charlotte  Roberts</v>
      </c>
      <c r="U104" s="19" t="str">
        <f>VLOOKUP($R104,$K$101:$N$107,U$28,)</f>
        <v>St Helens</v>
      </c>
      <c r="V104" s="30">
        <f>VLOOKUP($R104,$K$101:$N$107,V$28,)</f>
        <v>37.869999999999997</v>
      </c>
      <c r="X104" s="17">
        <f t="shared" si="148"/>
        <v>1</v>
      </c>
      <c r="Y104" s="19">
        <f t="shared" si="149"/>
        <v>5</v>
      </c>
      <c r="Z104" s="43">
        <f>VLOOKUP($S104,'Programme and CT sheets'!$A:$I,8,)</f>
        <v>36.840000000000003</v>
      </c>
      <c r="AB104" s="44" t="str">
        <f t="shared" si="150"/>
        <v>Charlotte  Roberts</v>
      </c>
      <c r="AC104" s="44" t="str">
        <f t="shared" si="151"/>
        <v>St Helens</v>
      </c>
      <c r="AE104" s="11">
        <f t="shared" si="152"/>
        <v>29</v>
      </c>
      <c r="AF104" s="7">
        <f t="shared" si="153"/>
        <v>36.840000000000003</v>
      </c>
      <c r="AG104" s="7"/>
      <c r="AH104" s="147">
        <f t="shared" si="154"/>
        <v>4</v>
      </c>
      <c r="AI104" s="135" t="str">
        <f t="shared" si="155"/>
        <v>Lucy Young</v>
      </c>
      <c r="AJ104" s="135" t="str">
        <f t="shared" si="156"/>
        <v>Bedford</v>
      </c>
      <c r="AK104" s="148">
        <f t="shared" si="157"/>
        <v>33.630000000000003</v>
      </c>
      <c r="AL104" s="148">
        <f t="shared" si="158"/>
        <v>32.409999999999997</v>
      </c>
      <c r="AM104" s="149" t="str">
        <f>IFERROR(IF(FIND("DQ",AL104),VLOOKUP(AL104,'DQ Codes'!$B:$C,2,),""),"")</f>
        <v/>
      </c>
    </row>
    <row r="105" spans="2:39" ht="15" customHeight="1" x14ac:dyDescent="0.25">
      <c r="B105" s="11">
        <v>5</v>
      </c>
      <c r="C105" s="5" t="s">
        <v>140</v>
      </c>
      <c r="D105" s="5" t="s">
        <v>61</v>
      </c>
      <c r="E105" s="6">
        <v>37.61</v>
      </c>
      <c r="K105" s="108">
        <v>6</v>
      </c>
      <c r="L105" s="36" t="str">
        <f t="shared" si="144"/>
        <v>Imogen Smith</v>
      </c>
      <c r="M105" s="36" t="str">
        <f t="shared" si="145"/>
        <v>St Alban's High Sch</v>
      </c>
      <c r="N105" s="37">
        <f t="shared" si="146"/>
        <v>37.61</v>
      </c>
      <c r="O105" s="19">
        <v>4</v>
      </c>
      <c r="P105" s="36"/>
      <c r="Q105" s="20">
        <v>1</v>
      </c>
      <c r="R105" s="110">
        <f t="shared" si="159"/>
        <v>6</v>
      </c>
      <c r="S105" s="42" t="str">
        <f t="shared" si="147"/>
        <v>416</v>
      </c>
      <c r="T105" s="19" t="str">
        <f>VLOOKUP($R105,$K$101:$N$107,T$28,)</f>
        <v>Imogen Smith</v>
      </c>
      <c r="U105" s="19" t="str">
        <f>VLOOKUP($R105,$K$101:$N$107,U$28,)</f>
        <v>St Alban's High Sch</v>
      </c>
      <c r="V105" s="30">
        <f>VLOOKUP($R105,$K$101:$N$107,V$28,)</f>
        <v>37.61</v>
      </c>
      <c r="X105" s="17">
        <f t="shared" si="148"/>
        <v>1</v>
      </c>
      <c r="Y105" s="19">
        <f t="shared" si="149"/>
        <v>6</v>
      </c>
      <c r="Z105" s="43">
        <f>VLOOKUP($S105,'Programme and CT sheets'!$A:$I,8,)</f>
        <v>36.020000000000003</v>
      </c>
      <c r="AB105" s="44" t="str">
        <f t="shared" si="150"/>
        <v>Imogen Smith</v>
      </c>
      <c r="AC105" s="44" t="str">
        <f t="shared" si="151"/>
        <v>St Alban's High Sch</v>
      </c>
      <c r="AE105" s="11">
        <f t="shared" si="152"/>
        <v>22</v>
      </c>
      <c r="AF105" s="7">
        <f t="shared" si="153"/>
        <v>36.020000000000003</v>
      </c>
      <c r="AG105" s="7"/>
      <c r="AH105" s="147">
        <f t="shared" si="154"/>
        <v>5</v>
      </c>
      <c r="AI105" s="135" t="str">
        <f t="shared" si="155"/>
        <v>Zoë Holligan</v>
      </c>
      <c r="AJ105" s="135" t="str">
        <f t="shared" si="156"/>
        <v>Maltman's Green</v>
      </c>
      <c r="AK105" s="148">
        <f t="shared" si="157"/>
        <v>32.28</v>
      </c>
      <c r="AL105" s="148">
        <f t="shared" si="158"/>
        <v>32.79</v>
      </c>
      <c r="AM105" s="149" t="str">
        <f>IFERROR(IF(FIND("DQ",AL105),VLOOKUP(AL105,'DQ Codes'!$B:$C,2,),""),"")</f>
        <v/>
      </c>
    </row>
    <row r="106" spans="2:39" ht="15" customHeight="1" x14ac:dyDescent="0.25">
      <c r="B106" s="11">
        <v>6</v>
      </c>
      <c r="C106" s="5" t="s">
        <v>138</v>
      </c>
      <c r="D106" s="5" t="s">
        <v>362</v>
      </c>
      <c r="E106" s="6">
        <v>37.49</v>
      </c>
      <c r="K106" s="108">
        <v>7</v>
      </c>
      <c r="L106" s="36" t="str">
        <f t="shared" si="144"/>
        <v>Annabel Davis</v>
      </c>
      <c r="M106" s="36" t="str">
        <f t="shared" si="145"/>
        <v>Haberdasher's Girls</v>
      </c>
      <c r="N106" s="37">
        <f t="shared" si="146"/>
        <v>37.49</v>
      </c>
      <c r="O106" s="19">
        <v>4</v>
      </c>
      <c r="P106" s="36"/>
      <c r="Q106" s="20">
        <v>1</v>
      </c>
      <c r="R106" s="110">
        <f t="shared" si="159"/>
        <v>7</v>
      </c>
      <c r="S106" s="42" t="str">
        <f t="shared" si="147"/>
        <v>417</v>
      </c>
      <c r="T106" s="19" t="str">
        <f>VLOOKUP($R106,$K$101:$N$107,T$28,)</f>
        <v>Annabel Davis</v>
      </c>
      <c r="U106" s="19" t="str">
        <f>VLOOKUP($R106,$K$101:$N$107,U$28,)</f>
        <v>Haberdasher's Girls</v>
      </c>
      <c r="V106" s="30">
        <f>VLOOKUP($R106,$K$101:$N$107,V$28,)</f>
        <v>37.49</v>
      </c>
      <c r="X106" s="17">
        <f t="shared" si="148"/>
        <v>1</v>
      </c>
      <c r="Y106" s="19">
        <f t="shared" si="149"/>
        <v>7</v>
      </c>
      <c r="Z106" s="43">
        <f>VLOOKUP($S106,'Programme and CT sheets'!$A:$I,8,)</f>
        <v>36.35</v>
      </c>
      <c r="AB106" s="44" t="str">
        <f t="shared" si="150"/>
        <v>Annabel Davis</v>
      </c>
      <c r="AC106" s="44" t="str">
        <f t="shared" si="151"/>
        <v>Haberdasher's Girls</v>
      </c>
      <c r="AE106" s="11">
        <f t="shared" si="152"/>
        <v>26</v>
      </c>
      <c r="AF106" s="7">
        <f t="shared" si="153"/>
        <v>36.35</v>
      </c>
      <c r="AG106" s="7"/>
      <c r="AH106" s="147">
        <f t="shared" si="154"/>
        <v>6</v>
      </c>
      <c r="AI106" s="135" t="str">
        <f t="shared" si="155"/>
        <v>Alice Weston</v>
      </c>
      <c r="AJ106" s="135" t="str">
        <f t="shared" si="156"/>
        <v>Bishops Wood</v>
      </c>
      <c r="AK106" s="148">
        <f t="shared" si="157"/>
        <v>33.97</v>
      </c>
      <c r="AL106" s="148">
        <f t="shared" si="158"/>
        <v>33.17</v>
      </c>
      <c r="AM106" s="149" t="str">
        <f>IFERROR(IF(FIND("DQ",AL106),VLOOKUP(AL106,'DQ Codes'!$B:$C,2,),""),"")</f>
        <v/>
      </c>
    </row>
    <row r="107" spans="2:39" ht="15" customHeight="1" x14ac:dyDescent="0.25">
      <c r="B107" s="11">
        <v>7</v>
      </c>
      <c r="C107" s="5" t="s">
        <v>135</v>
      </c>
      <c r="D107" s="5" t="s">
        <v>22</v>
      </c>
      <c r="E107" s="6">
        <v>37.43</v>
      </c>
      <c r="K107" s="111">
        <v>8</v>
      </c>
      <c r="L107" s="38" t="str">
        <f t="shared" si="144"/>
        <v>Tess Foreman</v>
      </c>
      <c r="M107" s="38" t="str">
        <f t="shared" si="145"/>
        <v>Great Missenden</v>
      </c>
      <c r="N107" s="39">
        <f t="shared" si="146"/>
        <v>37.43</v>
      </c>
      <c r="O107" s="19">
        <v>4</v>
      </c>
      <c r="P107" s="36"/>
      <c r="Q107" s="20">
        <v>1</v>
      </c>
      <c r="R107" s="110">
        <f t="shared" si="159"/>
        <v>8</v>
      </c>
      <c r="S107" s="42" t="str">
        <f t="shared" si="147"/>
        <v>418</v>
      </c>
      <c r="T107" s="19" t="str">
        <f>VLOOKUP($R107,$K$101:$N$107,T$28,)</f>
        <v>Tess Foreman</v>
      </c>
      <c r="U107" s="19" t="str">
        <f>VLOOKUP($R107,$K$101:$N$107,U$28,)</f>
        <v>Great Missenden</v>
      </c>
      <c r="V107" s="30">
        <f>VLOOKUP($R107,$K$101:$N$107,V$28,)</f>
        <v>37.43</v>
      </c>
      <c r="X107" s="17">
        <f t="shared" si="148"/>
        <v>1</v>
      </c>
      <c r="Y107" s="19">
        <f t="shared" si="149"/>
        <v>8</v>
      </c>
      <c r="Z107" s="43">
        <f>VLOOKUP($S107,'Programme and CT sheets'!$A:$I,8,)</f>
        <v>37.74</v>
      </c>
      <c r="AB107" s="44" t="str">
        <f t="shared" si="150"/>
        <v>Tess Foreman</v>
      </c>
      <c r="AC107" s="44" t="str">
        <f t="shared" si="151"/>
        <v>Great Missenden</v>
      </c>
      <c r="AE107" s="11">
        <f t="shared" si="152"/>
        <v>35</v>
      </c>
      <c r="AF107" s="7">
        <f t="shared" si="153"/>
        <v>37.74</v>
      </c>
      <c r="AG107" s="7"/>
      <c r="AH107" s="147">
        <f t="shared" si="154"/>
        <v>7</v>
      </c>
      <c r="AI107" s="135" t="str">
        <f t="shared" si="155"/>
        <v>Holly Robinson</v>
      </c>
      <c r="AJ107" s="135" t="str">
        <f t="shared" si="156"/>
        <v>Kings Langley</v>
      </c>
      <c r="AK107" s="148">
        <f t="shared" si="157"/>
        <v>34.82</v>
      </c>
      <c r="AL107" s="148">
        <f t="shared" si="158"/>
        <v>33.229999999999997</v>
      </c>
      <c r="AM107" s="149" t="str">
        <f>IFERROR(IF(FIND("DQ",AL107),VLOOKUP(AL107,'DQ Codes'!$B:$C,2,),""),"")</f>
        <v/>
      </c>
    </row>
    <row r="108" spans="2:39" ht="15" customHeight="1" x14ac:dyDescent="0.25">
      <c r="B108" s="11">
        <v>8</v>
      </c>
      <c r="C108" s="5" t="s">
        <v>136</v>
      </c>
      <c r="D108" s="5" t="s">
        <v>137</v>
      </c>
      <c r="E108" s="6">
        <v>37.42</v>
      </c>
      <c r="K108" s="107">
        <v>4</v>
      </c>
      <c r="L108" s="33" t="str">
        <f t="shared" ref="L108:L139" si="160">C108</f>
        <v>Niamh O'Meara</v>
      </c>
      <c r="M108" s="33" t="str">
        <f t="shared" ref="M108:M139" si="161">D108</f>
        <v>St Hilda's</v>
      </c>
      <c r="N108" s="34">
        <f t="shared" ref="N108:N139" si="162">E108</f>
        <v>37.42</v>
      </c>
      <c r="O108" s="19">
        <v>4</v>
      </c>
      <c r="P108" s="36"/>
      <c r="Q108" s="20">
        <v>2</v>
      </c>
      <c r="R108" s="110">
        <f t="shared" si="159"/>
        <v>4</v>
      </c>
      <c r="S108" s="42" t="str">
        <f t="shared" ref="S108:S139" si="163">CONCATENATE(TEXT(O108,0),TEXT(Q108,0),TEXT(R108,0))</f>
        <v>424</v>
      </c>
      <c r="T108" s="19" t="str">
        <f>VLOOKUP($R108,$K$108:$N$115,T$28,)</f>
        <v>Niamh O'Meara</v>
      </c>
      <c r="U108" s="19" t="str">
        <f>VLOOKUP($R108,$K$108:$N$115,U$28,)</f>
        <v>St Hilda's</v>
      </c>
      <c r="V108" s="30">
        <f>VLOOKUP($R108,$K$108:$N$115,V$28,)</f>
        <v>37.42</v>
      </c>
      <c r="X108" s="17">
        <f t="shared" si="148"/>
        <v>2</v>
      </c>
      <c r="Y108" s="19">
        <f t="shared" si="149"/>
        <v>4</v>
      </c>
      <c r="Z108" s="43">
        <f>VLOOKUP($S108,'Programme and CT sheets'!$A:$I,8,)</f>
        <v>36.75</v>
      </c>
      <c r="AB108" s="44" t="str">
        <f t="shared" si="150"/>
        <v>Niamh O'Meara</v>
      </c>
      <c r="AC108" s="44" t="str">
        <f t="shared" si="151"/>
        <v>St Hilda's</v>
      </c>
      <c r="AE108" s="11">
        <f t="shared" si="152"/>
        <v>28</v>
      </c>
      <c r="AF108" s="7">
        <f t="shared" si="153"/>
        <v>36.75</v>
      </c>
      <c r="AG108" s="7"/>
      <c r="AH108" s="147">
        <f t="shared" si="154"/>
        <v>8</v>
      </c>
      <c r="AI108" s="135" t="str">
        <f t="shared" si="155"/>
        <v>Scarlett Lewis</v>
      </c>
      <c r="AJ108" s="135" t="str">
        <f t="shared" si="156"/>
        <v>Chesham Prep</v>
      </c>
      <c r="AK108" s="148">
        <f t="shared" si="157"/>
        <v>36.17</v>
      </c>
      <c r="AL108" s="148">
        <f t="shared" si="158"/>
        <v>33.619999999999997</v>
      </c>
      <c r="AM108" s="149" t="str">
        <f>IFERROR(IF(FIND("DQ",AL108),VLOOKUP(AL108,'DQ Codes'!$B:$C,2,),""),"")</f>
        <v/>
      </c>
    </row>
    <row r="109" spans="2:39" ht="15" customHeight="1" x14ac:dyDescent="0.25">
      <c r="B109" s="11">
        <v>9</v>
      </c>
      <c r="C109" s="5" t="s">
        <v>134</v>
      </c>
      <c r="D109" s="5" t="s">
        <v>17</v>
      </c>
      <c r="E109" s="6">
        <v>37.32</v>
      </c>
      <c r="K109" s="108">
        <v>1</v>
      </c>
      <c r="L109" s="36" t="str">
        <f t="shared" si="160"/>
        <v>Millie Day</v>
      </c>
      <c r="M109" s="36" t="str">
        <f t="shared" si="161"/>
        <v>Berkhamsted</v>
      </c>
      <c r="N109" s="37">
        <f t="shared" si="162"/>
        <v>37.32</v>
      </c>
      <c r="O109" s="19">
        <v>4</v>
      </c>
      <c r="P109" s="36"/>
      <c r="Q109" s="20">
        <v>2</v>
      </c>
      <c r="R109" s="110">
        <f t="shared" si="159"/>
        <v>1</v>
      </c>
      <c r="S109" s="42" t="str">
        <f t="shared" si="163"/>
        <v>421</v>
      </c>
      <c r="T109" s="19" t="str">
        <f>VLOOKUP($R109,$K$108:$N$115,T$28,)</f>
        <v>Millie Day</v>
      </c>
      <c r="U109" s="19" t="str">
        <f>VLOOKUP($R109,$K$108:$N$115,U$28,)</f>
        <v>Berkhamsted</v>
      </c>
      <c r="V109" s="30">
        <f>VLOOKUP($R109,$K$108:$N$115,V$28,)</f>
        <v>37.32</v>
      </c>
      <c r="X109" s="17">
        <f t="shared" si="148"/>
        <v>2</v>
      </c>
      <c r="Y109" s="19">
        <f t="shared" si="149"/>
        <v>1</v>
      </c>
      <c r="Z109" s="43">
        <f>VLOOKUP($S109,'Programme and CT sheets'!$A:$I,8,)</f>
        <v>36.18</v>
      </c>
      <c r="AB109" s="44" t="str">
        <f t="shared" si="150"/>
        <v>Millie Day</v>
      </c>
      <c r="AC109" s="44" t="str">
        <f t="shared" si="151"/>
        <v>Berkhamsted</v>
      </c>
      <c r="AE109" s="11">
        <f t="shared" si="152"/>
        <v>24</v>
      </c>
      <c r="AF109" s="7">
        <f t="shared" si="153"/>
        <v>36.18</v>
      </c>
      <c r="AG109" s="7"/>
      <c r="AH109" s="147">
        <f t="shared" si="154"/>
        <v>9</v>
      </c>
      <c r="AI109" s="135" t="str">
        <f t="shared" si="155"/>
        <v>Sophie  Chen</v>
      </c>
      <c r="AJ109" s="135" t="str">
        <f t="shared" si="156"/>
        <v>Applecroft</v>
      </c>
      <c r="AK109" s="148">
        <f t="shared" si="157"/>
        <v>35.200000000000003</v>
      </c>
      <c r="AL109" s="148">
        <f t="shared" si="158"/>
        <v>33.770000000000003</v>
      </c>
      <c r="AM109" s="149" t="str">
        <f>IFERROR(IF(FIND("DQ",AL109),VLOOKUP(AL109,'DQ Codes'!$B:$C,2,),""),"")</f>
        <v/>
      </c>
    </row>
    <row r="110" spans="2:39" ht="15" customHeight="1" x14ac:dyDescent="0.25">
      <c r="B110" s="11">
        <v>10</v>
      </c>
      <c r="C110" s="5" t="s">
        <v>132</v>
      </c>
      <c r="D110" s="5" t="s">
        <v>133</v>
      </c>
      <c r="E110" s="6">
        <v>37.25</v>
      </c>
      <c r="K110" s="108">
        <v>2</v>
      </c>
      <c r="L110" s="36" t="str">
        <f t="shared" si="160"/>
        <v>Tia Cooke</v>
      </c>
      <c r="M110" s="36" t="str">
        <f t="shared" si="161"/>
        <v>St Helens</v>
      </c>
      <c r="N110" s="37">
        <f t="shared" si="162"/>
        <v>37.25</v>
      </c>
      <c r="O110" s="19">
        <v>4</v>
      </c>
      <c r="P110" s="36"/>
      <c r="Q110" s="20">
        <v>2</v>
      </c>
      <c r="R110" s="110">
        <f t="shared" si="159"/>
        <v>2</v>
      </c>
      <c r="S110" s="42" t="str">
        <f t="shared" si="163"/>
        <v>422</v>
      </c>
      <c r="T110" s="19" t="str">
        <f>VLOOKUP($R110,$K$108:$N$115,T$28,)</f>
        <v>Tia Cooke</v>
      </c>
      <c r="U110" s="19" t="str">
        <f>VLOOKUP($R110,$K$108:$N$115,U$28,)</f>
        <v>St Helens</v>
      </c>
      <c r="V110" s="30">
        <f>VLOOKUP($R110,$K$108:$N$115,V$28,)</f>
        <v>37.25</v>
      </c>
      <c r="X110" s="17">
        <f t="shared" si="148"/>
        <v>2</v>
      </c>
      <c r="Y110" s="19">
        <f t="shared" si="149"/>
        <v>2</v>
      </c>
      <c r="Z110" s="43">
        <f>VLOOKUP($S110,'Programme and CT sheets'!$A:$I,8,)</f>
        <v>36.880000000000003</v>
      </c>
      <c r="AB110" s="44" t="str">
        <f t="shared" si="150"/>
        <v>Tia Cooke</v>
      </c>
      <c r="AC110" s="44" t="str">
        <f t="shared" si="151"/>
        <v>St Helens</v>
      </c>
      <c r="AE110" s="11">
        <f t="shared" si="152"/>
        <v>31</v>
      </c>
      <c r="AF110" s="7">
        <f t="shared" si="153"/>
        <v>36.880000000000003</v>
      </c>
      <c r="AG110" s="7"/>
      <c r="AH110" s="147">
        <f t="shared" si="154"/>
        <v>10</v>
      </c>
      <c r="AI110" s="135" t="str">
        <f t="shared" si="155"/>
        <v>Katy Lane</v>
      </c>
      <c r="AJ110" s="135" t="str">
        <f t="shared" si="156"/>
        <v>Kings Langley</v>
      </c>
      <c r="AK110" s="148">
        <f t="shared" si="157"/>
        <v>35.049999999999997</v>
      </c>
      <c r="AL110" s="148">
        <f t="shared" si="158"/>
        <v>34.01</v>
      </c>
      <c r="AM110" s="149" t="str">
        <f>IFERROR(IF(FIND("DQ",AL110),VLOOKUP(AL110,'DQ Codes'!$B:$C,2,),""),"")</f>
        <v/>
      </c>
    </row>
    <row r="111" spans="2:39" ht="15" customHeight="1" x14ac:dyDescent="0.25">
      <c r="B111" s="11">
        <v>11</v>
      </c>
      <c r="C111" s="5" t="s">
        <v>130</v>
      </c>
      <c r="D111" s="5" t="s">
        <v>62</v>
      </c>
      <c r="E111" s="6">
        <v>37.24</v>
      </c>
      <c r="K111" s="108">
        <v>3</v>
      </c>
      <c r="L111" s="36" t="str">
        <f t="shared" si="160"/>
        <v>Cecilia Kilpatrick</v>
      </c>
      <c r="M111" s="36" t="str">
        <f t="shared" si="161"/>
        <v>Bedford Girls</v>
      </c>
      <c r="N111" s="37">
        <f t="shared" si="162"/>
        <v>37.24</v>
      </c>
      <c r="O111" s="19">
        <v>4</v>
      </c>
      <c r="P111" s="36"/>
      <c r="Q111" s="20">
        <v>2</v>
      </c>
      <c r="R111" s="110">
        <f t="shared" si="159"/>
        <v>3</v>
      </c>
      <c r="S111" s="42" t="str">
        <f t="shared" si="163"/>
        <v>423</v>
      </c>
      <c r="T111" s="19" t="str">
        <f>VLOOKUP($R111,$K$108:$N$115,T$28,)</f>
        <v>Cecilia Kilpatrick</v>
      </c>
      <c r="U111" s="19" t="str">
        <f>VLOOKUP($R111,$K$108:$N$115,U$28,)</f>
        <v>Bedford Girls</v>
      </c>
      <c r="V111" s="30">
        <f>VLOOKUP($R111,$K$108:$N$115,V$28,)</f>
        <v>37.24</v>
      </c>
      <c r="X111" s="17">
        <f t="shared" si="148"/>
        <v>2</v>
      </c>
      <c r="Y111" s="19">
        <f t="shared" si="149"/>
        <v>3</v>
      </c>
      <c r="Z111" s="43">
        <f>VLOOKUP($S111,'Programme and CT sheets'!$A:$I,8,)</f>
        <v>35.700000000000003</v>
      </c>
      <c r="AB111" s="44" t="str">
        <f t="shared" si="150"/>
        <v>Cecilia Kilpatrick</v>
      </c>
      <c r="AC111" s="44" t="str">
        <f t="shared" si="151"/>
        <v>Bedford Girls</v>
      </c>
      <c r="AE111" s="11">
        <f t="shared" si="152"/>
        <v>18</v>
      </c>
      <c r="AF111" s="7">
        <f t="shared" si="153"/>
        <v>35.700000000000003</v>
      </c>
      <c r="AG111" s="7"/>
      <c r="AH111" s="147">
        <f t="shared" si="154"/>
        <v>11</v>
      </c>
      <c r="AI111" s="135" t="str">
        <f t="shared" si="155"/>
        <v>Maja Alexander</v>
      </c>
      <c r="AJ111" s="135" t="str">
        <f t="shared" si="156"/>
        <v>Heath Mount</v>
      </c>
      <c r="AK111" s="148">
        <f t="shared" si="157"/>
        <v>34.75</v>
      </c>
      <c r="AL111" s="148">
        <f t="shared" si="158"/>
        <v>34.020000000000003</v>
      </c>
      <c r="AM111" s="149" t="str">
        <f>IFERROR(IF(FIND("DQ",AL111),VLOOKUP(AL111,'DQ Codes'!$B:$C,2,),""),"")</f>
        <v/>
      </c>
    </row>
    <row r="112" spans="2:39" ht="15" customHeight="1" x14ac:dyDescent="0.25">
      <c r="B112" s="11">
        <v>12</v>
      </c>
      <c r="C112" s="5" t="s">
        <v>131</v>
      </c>
      <c r="D112" s="5" t="s">
        <v>62</v>
      </c>
      <c r="E112" s="6">
        <v>37.229999999999997</v>
      </c>
      <c r="K112" s="108">
        <v>5</v>
      </c>
      <c r="L112" s="36" t="str">
        <f t="shared" si="160"/>
        <v>Lauren Whitlock</v>
      </c>
      <c r="M112" s="36" t="str">
        <f t="shared" si="161"/>
        <v>Bedford Girls</v>
      </c>
      <c r="N112" s="37">
        <f t="shared" si="162"/>
        <v>37.229999999999997</v>
      </c>
      <c r="O112" s="19">
        <v>4</v>
      </c>
      <c r="P112" s="36"/>
      <c r="Q112" s="20">
        <v>2</v>
      </c>
      <c r="R112" s="110">
        <f t="shared" si="159"/>
        <v>5</v>
      </c>
      <c r="S112" s="42" t="str">
        <f t="shared" si="163"/>
        <v>425</v>
      </c>
      <c r="T112" s="19" t="str">
        <f>VLOOKUP($R112,$K$108:$N$115,T$28,)</f>
        <v>Lauren Whitlock</v>
      </c>
      <c r="U112" s="19" t="str">
        <f>VLOOKUP($R112,$K$108:$N$115,U$28,)</f>
        <v>Bedford Girls</v>
      </c>
      <c r="V112" s="30">
        <f>VLOOKUP($R112,$K$108:$N$115,V$28,)</f>
        <v>37.229999999999997</v>
      </c>
      <c r="X112" s="17">
        <f t="shared" si="148"/>
        <v>2</v>
      </c>
      <c r="Y112" s="19">
        <f t="shared" si="149"/>
        <v>5</v>
      </c>
      <c r="Z112" s="43">
        <f>VLOOKUP($S112,'Programme and CT sheets'!$A:$I,8,)</f>
        <v>36.26</v>
      </c>
      <c r="AB112" s="44" t="str">
        <f t="shared" si="150"/>
        <v>Lauren Whitlock</v>
      </c>
      <c r="AC112" s="44" t="str">
        <f t="shared" si="151"/>
        <v>Bedford Girls</v>
      </c>
      <c r="AE112" s="11">
        <f t="shared" si="152"/>
        <v>25</v>
      </c>
      <c r="AF112" s="7">
        <f t="shared" si="153"/>
        <v>36.26</v>
      </c>
      <c r="AG112" s="7"/>
      <c r="AH112" s="147">
        <f t="shared" si="154"/>
        <v>12</v>
      </c>
      <c r="AI112" s="135" t="str">
        <f t="shared" si="155"/>
        <v>Isabella Yeabsley</v>
      </c>
      <c r="AJ112" s="135" t="str">
        <f t="shared" si="156"/>
        <v>Aldenham</v>
      </c>
      <c r="AK112" s="148">
        <f t="shared" si="157"/>
        <v>34.44</v>
      </c>
      <c r="AL112" s="148">
        <f t="shared" si="158"/>
        <v>34.200000000000003</v>
      </c>
      <c r="AM112" s="149" t="str">
        <f>IFERROR(IF(FIND("DQ",AL112),VLOOKUP(AL112,'DQ Codes'!$B:$C,2,),""),"")</f>
        <v/>
      </c>
    </row>
    <row r="113" spans="2:39" ht="15" customHeight="1" x14ac:dyDescent="0.25">
      <c r="B113" s="11">
        <v>13</v>
      </c>
      <c r="C113" s="5" t="s">
        <v>129</v>
      </c>
      <c r="D113" s="5" t="s">
        <v>14</v>
      </c>
      <c r="E113" s="6">
        <v>37.06</v>
      </c>
      <c r="K113" s="108">
        <v>6</v>
      </c>
      <c r="L113" s="36" t="str">
        <f t="shared" si="160"/>
        <v>Megan Worley</v>
      </c>
      <c r="M113" s="36" t="str">
        <f t="shared" si="161"/>
        <v>Parkgate</v>
      </c>
      <c r="N113" s="37">
        <f t="shared" si="162"/>
        <v>37.06</v>
      </c>
      <c r="O113" s="19">
        <v>4</v>
      </c>
      <c r="P113" s="36"/>
      <c r="Q113" s="20">
        <v>2</v>
      </c>
      <c r="R113" s="110">
        <f t="shared" si="159"/>
        <v>6</v>
      </c>
      <c r="S113" s="42" t="str">
        <f t="shared" si="163"/>
        <v>426</v>
      </c>
      <c r="T113" s="19" t="str">
        <f>VLOOKUP($R113,$K$108:$N$115,T$28,)</f>
        <v>Megan Worley</v>
      </c>
      <c r="U113" s="19" t="str">
        <f>VLOOKUP($R113,$K$108:$N$115,U$28,)</f>
        <v>Parkgate</v>
      </c>
      <c r="V113" s="30">
        <f>VLOOKUP($R113,$K$108:$N$115,V$28,)</f>
        <v>37.06</v>
      </c>
      <c r="X113" s="17">
        <f t="shared" si="148"/>
        <v>2</v>
      </c>
      <c r="Y113" s="19">
        <f t="shared" si="149"/>
        <v>6</v>
      </c>
      <c r="Z113" s="43">
        <f>VLOOKUP($S113,'Programme and CT sheets'!$A:$I,8,)</f>
        <v>35.76</v>
      </c>
      <c r="AB113" s="44" t="str">
        <f t="shared" si="150"/>
        <v>Megan Worley</v>
      </c>
      <c r="AC113" s="44" t="str">
        <f t="shared" si="151"/>
        <v>Parkgate</v>
      </c>
      <c r="AE113" s="11">
        <f t="shared" si="152"/>
        <v>19</v>
      </c>
      <c r="AF113" s="7">
        <f t="shared" si="153"/>
        <v>35.76</v>
      </c>
      <c r="AG113" s="7"/>
      <c r="AH113" s="147">
        <f t="shared" si="154"/>
        <v>13</v>
      </c>
      <c r="AI113" s="135" t="str">
        <f t="shared" si="155"/>
        <v>Emer Brownleader</v>
      </c>
      <c r="AJ113" s="135" t="str">
        <f t="shared" si="156"/>
        <v>Edge Grove</v>
      </c>
      <c r="AK113" s="148">
        <f t="shared" si="157"/>
        <v>34.11</v>
      </c>
      <c r="AL113" s="148">
        <f t="shared" si="158"/>
        <v>34.659999999999997</v>
      </c>
      <c r="AM113" s="149" t="str">
        <f>IFERROR(IF(FIND("DQ",AL113),VLOOKUP(AL113,'DQ Codes'!$B:$C,2,),""),"")</f>
        <v/>
      </c>
    </row>
    <row r="114" spans="2:39" ht="15" customHeight="1" x14ac:dyDescent="0.25">
      <c r="B114" s="11">
        <v>14</v>
      </c>
      <c r="C114" s="5" t="s">
        <v>127</v>
      </c>
      <c r="D114" s="5" t="s">
        <v>128</v>
      </c>
      <c r="E114" s="6">
        <v>37.020000000000003</v>
      </c>
      <c r="K114" s="108">
        <v>7</v>
      </c>
      <c r="L114" s="36" t="str">
        <f t="shared" si="160"/>
        <v>Charlotte Nicholson</v>
      </c>
      <c r="M114" s="36" t="str">
        <f t="shared" si="161"/>
        <v>Wheatfield Jnr</v>
      </c>
      <c r="N114" s="37">
        <f t="shared" si="162"/>
        <v>37.020000000000003</v>
      </c>
      <c r="O114" s="19">
        <v>4</v>
      </c>
      <c r="P114" s="36"/>
      <c r="Q114" s="20">
        <v>2</v>
      </c>
      <c r="R114" s="110">
        <f t="shared" si="159"/>
        <v>7</v>
      </c>
      <c r="S114" s="42" t="str">
        <f t="shared" si="163"/>
        <v>427</v>
      </c>
      <c r="T114" s="19" t="str">
        <f>VLOOKUP($R114,$K$108:$N$115,T$28,)</f>
        <v>Charlotte Nicholson</v>
      </c>
      <c r="U114" s="19" t="str">
        <f>VLOOKUP($R114,$K$108:$N$115,U$28,)</f>
        <v>Wheatfield Jnr</v>
      </c>
      <c r="V114" s="30">
        <f>VLOOKUP($R114,$K$108:$N$115,V$28,)</f>
        <v>37.020000000000003</v>
      </c>
      <c r="X114" s="17">
        <f t="shared" si="148"/>
        <v>2</v>
      </c>
      <c r="Y114" s="19">
        <f t="shared" si="149"/>
        <v>7</v>
      </c>
      <c r="Z114" s="43">
        <f>VLOOKUP($S114,'Programme and CT sheets'!$A:$I,8,)</f>
        <v>36.69</v>
      </c>
      <c r="AB114" s="44" t="str">
        <f t="shared" si="150"/>
        <v>Charlotte Nicholson</v>
      </c>
      <c r="AC114" s="44" t="str">
        <f t="shared" si="151"/>
        <v>Wheatfield Jnr</v>
      </c>
      <c r="AE114" s="11">
        <f t="shared" si="152"/>
        <v>27</v>
      </c>
      <c r="AF114" s="7">
        <f t="shared" si="153"/>
        <v>36.69</v>
      </c>
      <c r="AG114" s="7"/>
      <c r="AH114" s="147">
        <f t="shared" si="154"/>
        <v>14</v>
      </c>
      <c r="AI114" s="135" t="str">
        <f t="shared" si="155"/>
        <v>Hannah Ashby</v>
      </c>
      <c r="AJ114" s="135" t="str">
        <f t="shared" si="156"/>
        <v>Heatherton House</v>
      </c>
      <c r="AK114" s="148">
        <f t="shared" si="157"/>
        <v>35.64</v>
      </c>
      <c r="AL114" s="148">
        <f t="shared" si="158"/>
        <v>35.479999999999997</v>
      </c>
      <c r="AM114" s="149" t="str">
        <f>IFERROR(IF(FIND("DQ",AL114),VLOOKUP(AL114,'DQ Codes'!$B:$C,2,),""),"")</f>
        <v/>
      </c>
    </row>
    <row r="115" spans="2:39" ht="15" customHeight="1" x14ac:dyDescent="0.25">
      <c r="B115" s="11">
        <v>15</v>
      </c>
      <c r="C115" s="5" t="s">
        <v>126</v>
      </c>
      <c r="D115" s="5" t="s">
        <v>59</v>
      </c>
      <c r="E115" s="6">
        <v>36.659999999999997</v>
      </c>
      <c r="K115" s="111">
        <v>8</v>
      </c>
      <c r="L115" s="38" t="str">
        <f t="shared" si="160"/>
        <v>Holly Grant</v>
      </c>
      <c r="M115" s="38" t="str">
        <f t="shared" si="161"/>
        <v>Heatherton House</v>
      </c>
      <c r="N115" s="39">
        <f t="shared" si="162"/>
        <v>36.659999999999997</v>
      </c>
      <c r="O115" s="19">
        <v>4</v>
      </c>
      <c r="P115" s="36"/>
      <c r="Q115" s="20">
        <v>2</v>
      </c>
      <c r="R115" s="110">
        <f t="shared" si="159"/>
        <v>8</v>
      </c>
      <c r="S115" s="42" t="str">
        <f t="shared" si="163"/>
        <v>428</v>
      </c>
      <c r="T115" s="19" t="str">
        <f>VLOOKUP($R115,$K$108:$N$115,T$28,)</f>
        <v>Holly Grant</v>
      </c>
      <c r="U115" s="19" t="str">
        <f>VLOOKUP($R115,$K$108:$N$115,U$28,)</f>
        <v>Heatherton House</v>
      </c>
      <c r="V115" s="30">
        <f>VLOOKUP($R115,$K$108:$N$115,V$28,)</f>
        <v>36.659999999999997</v>
      </c>
      <c r="X115" s="17">
        <f t="shared" si="148"/>
        <v>2</v>
      </c>
      <c r="Y115" s="19">
        <f t="shared" si="149"/>
        <v>8</v>
      </c>
      <c r="Z115" s="43">
        <f>VLOOKUP($S115,'Programme and CT sheets'!$A:$I,8,)</f>
        <v>35.69</v>
      </c>
      <c r="AB115" s="44" t="str">
        <f t="shared" si="150"/>
        <v>Holly Grant</v>
      </c>
      <c r="AC115" s="44" t="str">
        <f t="shared" si="151"/>
        <v>Heatherton House</v>
      </c>
      <c r="AE115" s="11">
        <f t="shared" si="152"/>
        <v>17</v>
      </c>
      <c r="AF115" s="7">
        <f t="shared" si="153"/>
        <v>35.69</v>
      </c>
      <c r="AG115" s="7"/>
      <c r="AH115" s="147">
        <f t="shared" si="154"/>
        <v>15</v>
      </c>
      <c r="AI115" s="135" t="str">
        <f t="shared" si="155"/>
        <v>Madeleine Rae</v>
      </c>
      <c r="AJ115" s="135" t="str">
        <f t="shared" si="156"/>
        <v>Pipers Corner</v>
      </c>
      <c r="AK115" s="148">
        <f t="shared" si="157"/>
        <v>35.53</v>
      </c>
      <c r="AL115" s="148">
        <f t="shared" si="158"/>
        <v>35.5</v>
      </c>
      <c r="AM115" s="149" t="str">
        <f>IFERROR(IF(FIND("DQ",AL115),VLOOKUP(AL115,'DQ Codes'!$B:$C,2,),""),"")</f>
        <v/>
      </c>
    </row>
    <row r="116" spans="2:39" ht="15" customHeight="1" x14ac:dyDescent="0.25">
      <c r="B116" s="11">
        <v>16</v>
      </c>
      <c r="C116" s="5" t="s">
        <v>125</v>
      </c>
      <c r="D116" s="5" t="s">
        <v>49</v>
      </c>
      <c r="E116" s="6">
        <v>36.5</v>
      </c>
      <c r="K116" s="107">
        <v>8</v>
      </c>
      <c r="L116" s="33" t="str">
        <f t="shared" si="160"/>
        <v>Scarlett Russell</v>
      </c>
      <c r="M116" s="33" t="str">
        <f t="shared" si="161"/>
        <v>Maltman's Green</v>
      </c>
      <c r="N116" s="34">
        <f t="shared" si="162"/>
        <v>36.5</v>
      </c>
      <c r="O116" s="19">
        <v>4</v>
      </c>
      <c r="P116" s="36"/>
      <c r="Q116" s="20">
        <v>3</v>
      </c>
      <c r="R116" s="110">
        <f t="shared" si="159"/>
        <v>8</v>
      </c>
      <c r="S116" s="42" t="str">
        <f t="shared" si="163"/>
        <v>438</v>
      </c>
      <c r="T116" s="19" t="str">
        <f>VLOOKUP($R116,$K$116:$N$123,T$28,)</f>
        <v>Scarlett Russell</v>
      </c>
      <c r="U116" s="19" t="str">
        <f>VLOOKUP($R116,$K$116:$N$123,U$28,)</f>
        <v>Maltman's Green</v>
      </c>
      <c r="V116" s="30">
        <f>VLOOKUP($R116,$K$116:$N$123,V$28,)</f>
        <v>36.5</v>
      </c>
      <c r="X116" s="17">
        <f t="shared" si="148"/>
        <v>3</v>
      </c>
      <c r="Y116" s="19">
        <f t="shared" si="149"/>
        <v>8</v>
      </c>
      <c r="Z116" s="43">
        <f>VLOOKUP($S116,'Programme and CT sheets'!$A:$I,8,)</f>
        <v>37.25</v>
      </c>
      <c r="AB116" s="44" t="str">
        <f t="shared" si="150"/>
        <v>Scarlett Russell</v>
      </c>
      <c r="AC116" s="44" t="str">
        <f t="shared" si="151"/>
        <v>Maltman's Green</v>
      </c>
      <c r="AE116" s="11">
        <f t="shared" si="152"/>
        <v>33</v>
      </c>
      <c r="AF116" s="7">
        <f t="shared" si="153"/>
        <v>37.25</v>
      </c>
      <c r="AG116" s="7"/>
      <c r="AH116" s="147">
        <f t="shared" si="154"/>
        <v>16</v>
      </c>
      <c r="AI116" s="135" t="str">
        <f t="shared" si="155"/>
        <v>Lydia Wisely</v>
      </c>
      <c r="AJ116" s="135" t="str">
        <f t="shared" si="156"/>
        <v>Berkhamsted</v>
      </c>
      <c r="AK116" s="148">
        <f t="shared" si="157"/>
        <v>35.06</v>
      </c>
      <c r="AL116" s="148">
        <f t="shared" si="158"/>
        <v>35.53</v>
      </c>
      <c r="AM116" s="149" t="str">
        <f>IFERROR(IF(FIND("DQ",AL116),VLOOKUP(AL116,'DQ Codes'!$B:$C,2,),""),"")</f>
        <v/>
      </c>
    </row>
    <row r="117" spans="2:39" ht="15" customHeight="1" x14ac:dyDescent="0.25">
      <c r="B117" s="11">
        <v>17</v>
      </c>
      <c r="C117" s="5" t="s">
        <v>124</v>
      </c>
      <c r="D117" s="5" t="s">
        <v>62</v>
      </c>
      <c r="E117" s="6">
        <v>36.450000000000003</v>
      </c>
      <c r="K117" s="108">
        <v>7</v>
      </c>
      <c r="L117" s="36" t="str">
        <f t="shared" si="160"/>
        <v>Eleni Zorn</v>
      </c>
      <c r="M117" s="36" t="str">
        <f t="shared" si="161"/>
        <v>Bedford Girls</v>
      </c>
      <c r="N117" s="37">
        <f t="shared" si="162"/>
        <v>36.450000000000003</v>
      </c>
      <c r="O117" s="19">
        <v>4</v>
      </c>
      <c r="P117" s="36"/>
      <c r="Q117" s="20">
        <v>3</v>
      </c>
      <c r="R117" s="110">
        <f t="shared" si="159"/>
        <v>7</v>
      </c>
      <c r="S117" s="42" t="str">
        <f t="shared" si="163"/>
        <v>437</v>
      </c>
      <c r="T117" s="19" t="str">
        <f>VLOOKUP($R117,$K$116:$N$123,T$28,)</f>
        <v>Eleni Zorn</v>
      </c>
      <c r="U117" s="19" t="str">
        <f>VLOOKUP($R117,$K$116:$N$123,U$28,)</f>
        <v>Bedford Girls</v>
      </c>
      <c r="V117" s="30">
        <f>VLOOKUP($R117,$K$116:$N$123,V$28,)</f>
        <v>36.450000000000003</v>
      </c>
      <c r="X117" s="17">
        <f t="shared" si="148"/>
        <v>3</v>
      </c>
      <c r="Y117" s="19">
        <f t="shared" si="149"/>
        <v>7</v>
      </c>
      <c r="Z117" s="43">
        <f>VLOOKUP($S117,'Programme and CT sheets'!$A:$I,8,)</f>
        <v>36.96</v>
      </c>
      <c r="AB117" s="44" t="str">
        <f t="shared" si="150"/>
        <v>Eleni Zorn</v>
      </c>
      <c r="AC117" s="44" t="str">
        <f t="shared" si="151"/>
        <v>Bedford Girls</v>
      </c>
      <c r="AE117" s="11">
        <f t="shared" si="152"/>
        <v>32</v>
      </c>
      <c r="AF117" s="7">
        <f t="shared" si="153"/>
        <v>36.96</v>
      </c>
      <c r="AG117" s="7"/>
      <c r="AH117" s="147">
        <f t="shared" si="154"/>
        <v>17</v>
      </c>
      <c r="AI117" s="135" t="str">
        <f t="shared" si="155"/>
        <v>Holly Grant</v>
      </c>
      <c r="AJ117" s="135" t="str">
        <f t="shared" si="156"/>
        <v>Heatherton House</v>
      </c>
      <c r="AK117" s="148">
        <f t="shared" si="157"/>
        <v>36.659999999999997</v>
      </c>
      <c r="AL117" s="148">
        <f t="shared" si="158"/>
        <v>35.69</v>
      </c>
      <c r="AM117" s="149" t="str">
        <f>IFERROR(IF(FIND("DQ",AL117),VLOOKUP(AL117,'DQ Codes'!$B:$C,2,),""),"")</f>
        <v/>
      </c>
    </row>
    <row r="118" spans="2:39" ht="15" customHeight="1" x14ac:dyDescent="0.25">
      <c r="B118" s="11">
        <v>18</v>
      </c>
      <c r="C118" s="5" t="s">
        <v>123</v>
      </c>
      <c r="D118" s="5" t="s">
        <v>22</v>
      </c>
      <c r="E118" s="6">
        <v>36.44</v>
      </c>
      <c r="K118" s="108">
        <v>3</v>
      </c>
      <c r="L118" s="36" t="str">
        <f t="shared" si="160"/>
        <v>Brigitte Chapman</v>
      </c>
      <c r="M118" s="36" t="str">
        <f t="shared" si="161"/>
        <v>Great Missenden</v>
      </c>
      <c r="N118" s="37">
        <f t="shared" si="162"/>
        <v>36.44</v>
      </c>
      <c r="O118" s="19">
        <v>4</v>
      </c>
      <c r="P118" s="36"/>
      <c r="Q118" s="20">
        <v>3</v>
      </c>
      <c r="R118" s="110">
        <f t="shared" si="159"/>
        <v>3</v>
      </c>
      <c r="S118" s="42" t="str">
        <f t="shared" si="163"/>
        <v>433</v>
      </c>
      <c r="T118" s="19" t="str">
        <f>VLOOKUP($R118,$K$116:$N$123,T$28,)</f>
        <v>Brigitte Chapman</v>
      </c>
      <c r="U118" s="19" t="str">
        <f>VLOOKUP($R118,$K$116:$N$123,U$28,)</f>
        <v>Great Missenden</v>
      </c>
      <c r="V118" s="30">
        <f>VLOOKUP($R118,$K$116:$N$123,V$28,)</f>
        <v>36.44</v>
      </c>
      <c r="X118" s="17">
        <f t="shared" si="148"/>
        <v>3</v>
      </c>
      <c r="Y118" s="19">
        <f t="shared" si="149"/>
        <v>3</v>
      </c>
      <c r="Z118" s="43">
        <f>VLOOKUP($S118,'Programme and CT sheets'!$A:$I,8,)</f>
        <v>36.14</v>
      </c>
      <c r="AB118" s="44" t="str">
        <f t="shared" si="150"/>
        <v>Brigitte Chapman</v>
      </c>
      <c r="AC118" s="44" t="str">
        <f t="shared" si="151"/>
        <v>Great Missenden</v>
      </c>
      <c r="AE118" s="11">
        <f t="shared" si="152"/>
        <v>23</v>
      </c>
      <c r="AF118" s="7">
        <f t="shared" si="153"/>
        <v>36.14</v>
      </c>
      <c r="AG118" s="7"/>
      <c r="AH118" s="147">
        <f t="shared" si="154"/>
        <v>18</v>
      </c>
      <c r="AI118" s="135" t="str">
        <f t="shared" si="155"/>
        <v>Cecilia Kilpatrick</v>
      </c>
      <c r="AJ118" s="135" t="str">
        <f t="shared" si="156"/>
        <v>Bedford Girls</v>
      </c>
      <c r="AK118" s="148">
        <f t="shared" si="157"/>
        <v>37.24</v>
      </c>
      <c r="AL118" s="148">
        <f t="shared" si="158"/>
        <v>35.700000000000003</v>
      </c>
      <c r="AM118" s="149" t="str">
        <f>IFERROR(IF(FIND("DQ",AL118),VLOOKUP(AL118,'DQ Codes'!$B:$C,2,),""),"")</f>
        <v/>
      </c>
    </row>
    <row r="119" spans="2:39" ht="15" customHeight="1" x14ac:dyDescent="0.25">
      <c r="B119" s="11">
        <v>19</v>
      </c>
      <c r="C119" s="5" t="s">
        <v>122</v>
      </c>
      <c r="D119" s="5" t="s">
        <v>49</v>
      </c>
      <c r="E119" s="6">
        <v>36.29</v>
      </c>
      <c r="K119" s="108">
        <v>6</v>
      </c>
      <c r="L119" s="36" t="str">
        <f t="shared" si="160"/>
        <v>Izzy Bach</v>
      </c>
      <c r="M119" s="36" t="str">
        <f t="shared" si="161"/>
        <v>Maltman's Green</v>
      </c>
      <c r="N119" s="37">
        <f t="shared" si="162"/>
        <v>36.29</v>
      </c>
      <c r="O119" s="19">
        <v>4</v>
      </c>
      <c r="P119" s="36"/>
      <c r="Q119" s="20">
        <v>3</v>
      </c>
      <c r="R119" s="110">
        <f t="shared" si="159"/>
        <v>6</v>
      </c>
      <c r="S119" s="42" t="str">
        <f t="shared" si="163"/>
        <v>436</v>
      </c>
      <c r="T119" s="19" t="str">
        <f>VLOOKUP($R119,$K$116:$N$123,T$28,)</f>
        <v>Izzy Bach</v>
      </c>
      <c r="U119" s="19" t="str">
        <f>VLOOKUP($R119,$K$116:$N$123,U$28,)</f>
        <v>Maltman's Green</v>
      </c>
      <c r="V119" s="30">
        <f>VLOOKUP($R119,$K$116:$N$123,V$28,)</f>
        <v>36.29</v>
      </c>
      <c r="X119" s="17">
        <f t="shared" si="148"/>
        <v>3</v>
      </c>
      <c r="Y119" s="19">
        <f t="shared" si="149"/>
        <v>6</v>
      </c>
      <c r="Z119" s="43">
        <f>VLOOKUP($S119,'Programme and CT sheets'!$A:$I,8,)</f>
        <v>36.85</v>
      </c>
      <c r="AB119" s="44" t="str">
        <f t="shared" si="150"/>
        <v>Izzy Bach</v>
      </c>
      <c r="AC119" s="44" t="str">
        <f t="shared" si="151"/>
        <v>Maltman's Green</v>
      </c>
      <c r="AE119" s="11">
        <f t="shared" si="152"/>
        <v>30</v>
      </c>
      <c r="AF119" s="7">
        <f t="shared" si="153"/>
        <v>36.85</v>
      </c>
      <c r="AG119" s="7"/>
      <c r="AH119" s="147">
        <f t="shared" si="154"/>
        <v>19</v>
      </c>
      <c r="AI119" s="135" t="str">
        <f t="shared" si="155"/>
        <v>Megan Worley</v>
      </c>
      <c r="AJ119" s="135" t="str">
        <f t="shared" si="156"/>
        <v>Parkgate</v>
      </c>
      <c r="AK119" s="148">
        <f t="shared" si="157"/>
        <v>37.06</v>
      </c>
      <c r="AL119" s="148">
        <f t="shared" si="158"/>
        <v>35.76</v>
      </c>
      <c r="AM119" s="149" t="str">
        <f>IFERROR(IF(FIND("DQ",AL119),VLOOKUP(AL119,'DQ Codes'!$B:$C,2,),""),"")</f>
        <v/>
      </c>
    </row>
    <row r="120" spans="2:39" ht="15" customHeight="1" x14ac:dyDescent="0.25">
      <c r="B120" s="11">
        <v>20</v>
      </c>
      <c r="C120" s="5" t="s">
        <v>121</v>
      </c>
      <c r="D120" s="5" t="s">
        <v>19</v>
      </c>
      <c r="E120" s="6">
        <v>36.17</v>
      </c>
      <c r="K120" s="108">
        <v>4</v>
      </c>
      <c r="L120" s="36" t="str">
        <f t="shared" si="160"/>
        <v>Scarlett Lewis</v>
      </c>
      <c r="M120" s="36" t="str">
        <f t="shared" si="161"/>
        <v>Chesham Prep</v>
      </c>
      <c r="N120" s="37">
        <f t="shared" si="162"/>
        <v>36.17</v>
      </c>
      <c r="O120" s="19">
        <v>4</v>
      </c>
      <c r="P120" s="36"/>
      <c r="Q120" s="20">
        <v>3</v>
      </c>
      <c r="R120" s="110">
        <f t="shared" si="159"/>
        <v>4</v>
      </c>
      <c r="S120" s="42" t="str">
        <f t="shared" si="163"/>
        <v>434</v>
      </c>
      <c r="T120" s="19" t="str">
        <f>VLOOKUP($R120,$K$116:$N$123,T$28,)</f>
        <v>Scarlett Lewis</v>
      </c>
      <c r="U120" s="19" t="str">
        <f>VLOOKUP($R120,$K$116:$N$123,U$28,)</f>
        <v>Chesham Prep</v>
      </c>
      <c r="V120" s="30">
        <f>VLOOKUP($R120,$K$116:$N$123,V$28,)</f>
        <v>36.17</v>
      </c>
      <c r="X120" s="17">
        <f t="shared" si="148"/>
        <v>3</v>
      </c>
      <c r="Y120" s="19">
        <f t="shared" si="149"/>
        <v>4</v>
      </c>
      <c r="Z120" s="43">
        <f>VLOOKUP($S120,'Programme and CT sheets'!$A:$I,8,)</f>
        <v>33.619999999999997</v>
      </c>
      <c r="AB120" s="44" t="str">
        <f t="shared" si="150"/>
        <v>Scarlett Lewis</v>
      </c>
      <c r="AC120" s="44" t="str">
        <f t="shared" si="151"/>
        <v>Chesham Prep</v>
      </c>
      <c r="AE120" s="11">
        <f t="shared" si="152"/>
        <v>8</v>
      </c>
      <c r="AF120" s="7">
        <f t="shared" si="153"/>
        <v>33.619999999999997</v>
      </c>
      <c r="AG120" s="7"/>
      <c r="AH120" s="147">
        <f t="shared" si="154"/>
        <v>20</v>
      </c>
      <c r="AI120" s="135" t="str">
        <f t="shared" si="155"/>
        <v>Jessica Warne</v>
      </c>
      <c r="AJ120" s="135" t="str">
        <f t="shared" si="156"/>
        <v>Leavesden Green</v>
      </c>
      <c r="AK120" s="148">
        <f t="shared" si="157"/>
        <v>35.76</v>
      </c>
      <c r="AL120" s="148">
        <f t="shared" si="158"/>
        <v>35.909999999999997</v>
      </c>
      <c r="AM120" s="149" t="str">
        <f>IFERROR(IF(FIND("DQ",AL120),VLOOKUP(AL120,'DQ Codes'!$B:$C,2,),""),"")</f>
        <v/>
      </c>
    </row>
    <row r="121" spans="2:39" ht="15" customHeight="1" x14ac:dyDescent="0.25">
      <c r="B121" s="11">
        <v>21</v>
      </c>
      <c r="C121" s="5" t="s">
        <v>119</v>
      </c>
      <c r="D121" s="5" t="s">
        <v>120</v>
      </c>
      <c r="E121" s="6">
        <v>35.76</v>
      </c>
      <c r="K121" s="108">
        <v>5</v>
      </c>
      <c r="L121" s="36" t="str">
        <f t="shared" si="160"/>
        <v>Jessica Warne</v>
      </c>
      <c r="M121" s="36" t="str">
        <f t="shared" si="161"/>
        <v>Leavesden Green</v>
      </c>
      <c r="N121" s="37">
        <f t="shared" si="162"/>
        <v>35.76</v>
      </c>
      <c r="O121" s="19">
        <v>4</v>
      </c>
      <c r="P121" s="36"/>
      <c r="Q121" s="20">
        <v>3</v>
      </c>
      <c r="R121" s="110">
        <f t="shared" si="159"/>
        <v>5</v>
      </c>
      <c r="S121" s="42" t="str">
        <f t="shared" si="163"/>
        <v>435</v>
      </c>
      <c r="T121" s="19" t="str">
        <f>VLOOKUP($R121,$K$116:$N$123,T$28,)</f>
        <v>Jessica Warne</v>
      </c>
      <c r="U121" s="19" t="str">
        <f>VLOOKUP($R121,$K$116:$N$123,U$28,)</f>
        <v>Leavesden Green</v>
      </c>
      <c r="V121" s="30">
        <f>VLOOKUP($R121,$K$116:$N$123,V$28,)</f>
        <v>35.76</v>
      </c>
      <c r="X121" s="17">
        <f t="shared" si="148"/>
        <v>3</v>
      </c>
      <c r="Y121" s="19">
        <f t="shared" si="149"/>
        <v>5</v>
      </c>
      <c r="Z121" s="43">
        <f>VLOOKUP($S121,'Programme and CT sheets'!$A:$I,8,)</f>
        <v>35.909999999999997</v>
      </c>
      <c r="AB121" s="44" t="str">
        <f t="shared" si="150"/>
        <v>Jessica Warne</v>
      </c>
      <c r="AC121" s="44" t="str">
        <f t="shared" si="151"/>
        <v>Leavesden Green</v>
      </c>
      <c r="AE121" s="11">
        <f t="shared" si="152"/>
        <v>20</v>
      </c>
      <c r="AF121" s="7">
        <f t="shared" si="153"/>
        <v>35.909999999999997</v>
      </c>
      <c r="AG121" s="7"/>
      <c r="AH121" s="147">
        <f t="shared" si="154"/>
        <v>21</v>
      </c>
      <c r="AI121" s="135" t="str">
        <f t="shared" si="155"/>
        <v>Hannah Brooke</v>
      </c>
      <c r="AJ121" s="135" t="str">
        <f t="shared" si="156"/>
        <v>Manland</v>
      </c>
      <c r="AK121" s="148">
        <f t="shared" si="157"/>
        <v>34.659999999999997</v>
      </c>
      <c r="AL121" s="148">
        <f t="shared" si="158"/>
        <v>35.94</v>
      </c>
      <c r="AM121" s="149" t="str">
        <f>IFERROR(IF(FIND("DQ",AL121),VLOOKUP(AL121,'DQ Codes'!$B:$C,2,),""),"")</f>
        <v/>
      </c>
    </row>
    <row r="122" spans="2:39" ht="15" customHeight="1" x14ac:dyDescent="0.25">
      <c r="B122" s="11">
        <v>22</v>
      </c>
      <c r="C122" s="5" t="s">
        <v>118</v>
      </c>
      <c r="D122" s="5" t="s">
        <v>59</v>
      </c>
      <c r="E122" s="6">
        <v>35.64</v>
      </c>
      <c r="K122" s="108">
        <v>2</v>
      </c>
      <c r="L122" s="36" t="str">
        <f t="shared" si="160"/>
        <v>Hannah Ashby</v>
      </c>
      <c r="M122" s="36" t="str">
        <f t="shared" si="161"/>
        <v>Heatherton House</v>
      </c>
      <c r="N122" s="37">
        <f t="shared" si="162"/>
        <v>35.64</v>
      </c>
      <c r="O122" s="19">
        <v>4</v>
      </c>
      <c r="P122" s="36"/>
      <c r="Q122" s="20">
        <v>3</v>
      </c>
      <c r="R122" s="110">
        <f t="shared" si="159"/>
        <v>2</v>
      </c>
      <c r="S122" s="42" t="str">
        <f t="shared" si="163"/>
        <v>432</v>
      </c>
      <c r="T122" s="19" t="str">
        <f>VLOOKUP($R122,$K$116:$N$123,T$28,)</f>
        <v>Hannah Ashby</v>
      </c>
      <c r="U122" s="19" t="str">
        <f>VLOOKUP($R122,$K$116:$N$123,U$28,)</f>
        <v>Heatherton House</v>
      </c>
      <c r="V122" s="30">
        <f>VLOOKUP($R122,$K$116:$N$123,V$28,)</f>
        <v>35.64</v>
      </c>
      <c r="X122" s="17">
        <f t="shared" si="148"/>
        <v>3</v>
      </c>
      <c r="Y122" s="19">
        <f t="shared" si="149"/>
        <v>2</v>
      </c>
      <c r="Z122" s="43">
        <f>VLOOKUP($S122,'Programme and CT sheets'!$A:$I,8,)</f>
        <v>35.479999999999997</v>
      </c>
      <c r="AB122" s="44" t="str">
        <f t="shared" si="150"/>
        <v>Hannah Ashby</v>
      </c>
      <c r="AC122" s="44" t="str">
        <f t="shared" si="151"/>
        <v>Heatherton House</v>
      </c>
      <c r="AE122" s="11">
        <f t="shared" si="152"/>
        <v>14</v>
      </c>
      <c r="AF122" s="7">
        <f t="shared" si="153"/>
        <v>35.479999999999997</v>
      </c>
      <c r="AG122" s="7"/>
      <c r="AH122" s="147">
        <f t="shared" si="154"/>
        <v>22</v>
      </c>
      <c r="AI122" s="135" t="str">
        <f t="shared" si="155"/>
        <v>Imogen Smith</v>
      </c>
      <c r="AJ122" s="135" t="str">
        <f t="shared" si="156"/>
        <v>St Alban's High Sch</v>
      </c>
      <c r="AK122" s="148">
        <f t="shared" si="157"/>
        <v>37.61</v>
      </c>
      <c r="AL122" s="148">
        <f t="shared" si="158"/>
        <v>36.020000000000003</v>
      </c>
      <c r="AM122" s="149" t="str">
        <f>IFERROR(IF(FIND("DQ",AL122),VLOOKUP(AL122,'DQ Codes'!$B:$C,2,),""),"")</f>
        <v/>
      </c>
    </row>
    <row r="123" spans="2:39" ht="15" customHeight="1" x14ac:dyDescent="0.25">
      <c r="B123" s="11">
        <v>23</v>
      </c>
      <c r="C123" s="5" t="s">
        <v>116</v>
      </c>
      <c r="D123" s="5" t="s">
        <v>117</v>
      </c>
      <c r="E123" s="6">
        <v>35.53</v>
      </c>
      <c r="K123" s="111">
        <v>1</v>
      </c>
      <c r="L123" s="38" t="str">
        <f t="shared" si="160"/>
        <v>Madeleine Rae</v>
      </c>
      <c r="M123" s="38" t="str">
        <f t="shared" si="161"/>
        <v>Pipers Corner</v>
      </c>
      <c r="N123" s="39">
        <f t="shared" si="162"/>
        <v>35.53</v>
      </c>
      <c r="O123" s="19">
        <v>4</v>
      </c>
      <c r="P123" s="36"/>
      <c r="Q123" s="20">
        <v>3</v>
      </c>
      <c r="R123" s="110">
        <f t="shared" si="159"/>
        <v>1</v>
      </c>
      <c r="S123" s="42" t="str">
        <f t="shared" si="163"/>
        <v>431</v>
      </c>
      <c r="T123" s="19" t="str">
        <f>VLOOKUP($R123,$K$116:$N$123,T$28,)</f>
        <v>Madeleine Rae</v>
      </c>
      <c r="U123" s="19" t="str">
        <f>VLOOKUP($R123,$K$116:$N$123,U$28,)</f>
        <v>Pipers Corner</v>
      </c>
      <c r="V123" s="30">
        <f>VLOOKUP($R123,$K$116:$N$123,V$28,)</f>
        <v>35.53</v>
      </c>
      <c r="X123" s="17">
        <f t="shared" si="148"/>
        <v>3</v>
      </c>
      <c r="Y123" s="19">
        <f t="shared" si="149"/>
        <v>1</v>
      </c>
      <c r="Z123" s="43">
        <f>VLOOKUP($S123,'Programme and CT sheets'!$A:$I,8,)</f>
        <v>35.5</v>
      </c>
      <c r="AB123" s="44" t="str">
        <f t="shared" si="150"/>
        <v>Madeleine Rae</v>
      </c>
      <c r="AC123" s="44" t="str">
        <f t="shared" si="151"/>
        <v>Pipers Corner</v>
      </c>
      <c r="AE123" s="11">
        <f t="shared" si="152"/>
        <v>15</v>
      </c>
      <c r="AF123" s="7">
        <f t="shared" si="153"/>
        <v>35.5</v>
      </c>
      <c r="AG123" s="7"/>
      <c r="AH123" s="147">
        <f t="shared" si="154"/>
        <v>23</v>
      </c>
      <c r="AI123" s="135" t="str">
        <f t="shared" si="155"/>
        <v>Brigitte Chapman</v>
      </c>
      <c r="AJ123" s="135" t="str">
        <f t="shared" si="156"/>
        <v>Great Missenden</v>
      </c>
      <c r="AK123" s="148">
        <f t="shared" si="157"/>
        <v>36.44</v>
      </c>
      <c r="AL123" s="148">
        <f t="shared" si="158"/>
        <v>36.14</v>
      </c>
      <c r="AM123" s="149" t="str">
        <f>IFERROR(IF(FIND("DQ",AL123),VLOOKUP(AL123,'DQ Codes'!$B:$C,2,),""),"")</f>
        <v/>
      </c>
    </row>
    <row r="124" spans="2:39" ht="15" customHeight="1" x14ac:dyDescent="0.25">
      <c r="B124" s="11">
        <v>24</v>
      </c>
      <c r="C124" s="5" t="s">
        <v>114</v>
      </c>
      <c r="D124" s="5" t="s">
        <v>115</v>
      </c>
      <c r="E124" s="6">
        <v>35.5</v>
      </c>
      <c r="K124" s="107">
        <v>8</v>
      </c>
      <c r="L124" s="33" t="str">
        <f t="shared" si="160"/>
        <v>Isabelle Nicholls</v>
      </c>
      <c r="M124" s="33" t="str">
        <f t="shared" si="161"/>
        <v>Chalfont St Peter</v>
      </c>
      <c r="N124" s="34">
        <f t="shared" si="162"/>
        <v>35.5</v>
      </c>
      <c r="O124" s="19">
        <v>4</v>
      </c>
      <c r="P124" s="36"/>
      <c r="Q124" s="20">
        <v>4</v>
      </c>
      <c r="R124" s="110">
        <f t="shared" si="159"/>
        <v>8</v>
      </c>
      <c r="S124" s="42" t="str">
        <f t="shared" si="163"/>
        <v>448</v>
      </c>
      <c r="T124" s="19" t="str">
        <f>VLOOKUP($R124,$K$124:$N$131,T$28,)</f>
        <v>Isabelle Nicholls</v>
      </c>
      <c r="U124" s="19" t="str">
        <f>VLOOKUP($R124,$K$124:$N$131,U$28,)</f>
        <v>Chalfont St Peter</v>
      </c>
      <c r="V124" s="30">
        <f>VLOOKUP($R124,$K$124:$N$131,V$28,)</f>
        <v>35.5</v>
      </c>
      <c r="X124" s="17">
        <f t="shared" si="148"/>
        <v>4</v>
      </c>
      <c r="Y124" s="19">
        <f t="shared" si="149"/>
        <v>8</v>
      </c>
      <c r="Z124" s="43">
        <f>VLOOKUP($S124,'Programme and CT sheets'!$A:$I,8,)</f>
        <v>37.33</v>
      </c>
      <c r="AB124" s="44" t="str">
        <f t="shared" si="150"/>
        <v>Isabelle Nicholls</v>
      </c>
      <c r="AC124" s="44" t="str">
        <f t="shared" si="151"/>
        <v>Chalfont St Peter</v>
      </c>
      <c r="AE124" s="11">
        <f t="shared" si="152"/>
        <v>34</v>
      </c>
      <c r="AF124" s="7">
        <f t="shared" si="153"/>
        <v>37.33</v>
      </c>
      <c r="AG124" s="7"/>
      <c r="AH124" s="147">
        <f t="shared" si="154"/>
        <v>24</v>
      </c>
      <c r="AI124" s="135" t="str">
        <f t="shared" si="155"/>
        <v>Millie Day</v>
      </c>
      <c r="AJ124" s="135" t="str">
        <f t="shared" si="156"/>
        <v>Berkhamsted</v>
      </c>
      <c r="AK124" s="148">
        <f t="shared" si="157"/>
        <v>37.32</v>
      </c>
      <c r="AL124" s="148">
        <f t="shared" si="158"/>
        <v>36.18</v>
      </c>
      <c r="AM124" s="149" t="str">
        <f>IFERROR(IF(FIND("DQ",AL124),VLOOKUP(AL124,'DQ Codes'!$B:$C,2,),""),"")</f>
        <v/>
      </c>
    </row>
    <row r="125" spans="2:39" ht="15" customHeight="1" x14ac:dyDescent="0.25">
      <c r="B125" s="11">
        <v>25</v>
      </c>
      <c r="C125" s="5" t="s">
        <v>112</v>
      </c>
      <c r="D125" s="5" t="s">
        <v>113</v>
      </c>
      <c r="E125" s="6">
        <v>35.200000000000003</v>
      </c>
      <c r="K125" s="108">
        <v>1</v>
      </c>
      <c r="L125" s="36" t="str">
        <f t="shared" si="160"/>
        <v>Sophie  Chen</v>
      </c>
      <c r="M125" s="36" t="str">
        <f t="shared" si="161"/>
        <v>Applecroft</v>
      </c>
      <c r="N125" s="37">
        <f t="shared" si="162"/>
        <v>35.200000000000003</v>
      </c>
      <c r="O125" s="19">
        <v>4</v>
      </c>
      <c r="P125" s="36"/>
      <c r="Q125" s="20">
        <v>4</v>
      </c>
      <c r="R125" s="110">
        <f t="shared" si="159"/>
        <v>1</v>
      </c>
      <c r="S125" s="42" t="str">
        <f t="shared" si="163"/>
        <v>441</v>
      </c>
      <c r="T125" s="19" t="str">
        <f>VLOOKUP($R125,$K$124:$N$131,T$28,)</f>
        <v>Sophie  Chen</v>
      </c>
      <c r="U125" s="19" t="str">
        <f>VLOOKUP($R125,$K$124:$N$131,U$28,)</f>
        <v>Applecroft</v>
      </c>
      <c r="V125" s="30">
        <f>VLOOKUP($R125,$K$124:$N$131,V$28,)</f>
        <v>35.200000000000003</v>
      </c>
      <c r="X125" s="17">
        <f t="shared" si="148"/>
        <v>4</v>
      </c>
      <c r="Y125" s="19">
        <f t="shared" si="149"/>
        <v>1</v>
      </c>
      <c r="Z125" s="43">
        <f>VLOOKUP($S125,'Programme and CT sheets'!$A:$I,8,)</f>
        <v>33.770000000000003</v>
      </c>
      <c r="AB125" s="44" t="str">
        <f t="shared" si="150"/>
        <v>Sophie  Chen</v>
      </c>
      <c r="AC125" s="44" t="str">
        <f t="shared" si="151"/>
        <v>Applecroft</v>
      </c>
      <c r="AE125" s="11">
        <f t="shared" si="152"/>
        <v>9</v>
      </c>
      <c r="AF125" s="7">
        <f t="shared" si="153"/>
        <v>33.770000000000003</v>
      </c>
      <c r="AG125" s="7"/>
      <c r="AH125" s="147">
        <f t="shared" si="154"/>
        <v>25</v>
      </c>
      <c r="AI125" s="135" t="str">
        <f t="shared" si="155"/>
        <v>Lauren Whitlock</v>
      </c>
      <c r="AJ125" s="135" t="str">
        <f t="shared" si="156"/>
        <v>Bedford Girls</v>
      </c>
      <c r="AK125" s="148">
        <f t="shared" si="157"/>
        <v>37.229999999999997</v>
      </c>
      <c r="AL125" s="148">
        <f t="shared" si="158"/>
        <v>36.26</v>
      </c>
      <c r="AM125" s="149" t="str">
        <f>IFERROR(IF(FIND("DQ",AL125),VLOOKUP(AL125,'DQ Codes'!$B:$C,2,),""),"")</f>
        <v/>
      </c>
    </row>
    <row r="126" spans="2:39" ht="15" customHeight="1" x14ac:dyDescent="0.25">
      <c r="B126" s="11">
        <v>26</v>
      </c>
      <c r="C126" s="5" t="s">
        <v>111</v>
      </c>
      <c r="D126" s="5" t="s">
        <v>17</v>
      </c>
      <c r="E126" s="6">
        <v>35.06</v>
      </c>
      <c r="K126" s="108">
        <v>2</v>
      </c>
      <c r="L126" s="36" t="str">
        <f t="shared" si="160"/>
        <v>Lydia Wisely</v>
      </c>
      <c r="M126" s="36" t="str">
        <f t="shared" si="161"/>
        <v>Berkhamsted</v>
      </c>
      <c r="N126" s="37">
        <f t="shared" si="162"/>
        <v>35.06</v>
      </c>
      <c r="O126" s="19">
        <v>4</v>
      </c>
      <c r="P126" s="36"/>
      <c r="Q126" s="20">
        <v>4</v>
      </c>
      <c r="R126" s="110">
        <f t="shared" si="159"/>
        <v>2</v>
      </c>
      <c r="S126" s="42" t="str">
        <f t="shared" si="163"/>
        <v>442</v>
      </c>
      <c r="T126" s="19" t="str">
        <f>VLOOKUP($R126,$K$124:$N$131,T$28,)</f>
        <v>Lydia Wisely</v>
      </c>
      <c r="U126" s="19" t="str">
        <f>VLOOKUP($R126,$K$124:$N$131,U$28,)</f>
        <v>Berkhamsted</v>
      </c>
      <c r="V126" s="30">
        <f>VLOOKUP($R126,$K$124:$N$131,V$28,)</f>
        <v>35.06</v>
      </c>
      <c r="X126" s="17">
        <f t="shared" si="148"/>
        <v>4</v>
      </c>
      <c r="Y126" s="19">
        <f t="shared" si="149"/>
        <v>2</v>
      </c>
      <c r="Z126" s="43">
        <f>VLOOKUP($S126,'Programme and CT sheets'!$A:$I,8,)</f>
        <v>35.53</v>
      </c>
      <c r="AB126" s="44" t="str">
        <f t="shared" si="150"/>
        <v>Lydia Wisely</v>
      </c>
      <c r="AC126" s="44" t="str">
        <f t="shared" si="151"/>
        <v>Berkhamsted</v>
      </c>
      <c r="AE126" s="11">
        <f t="shared" si="152"/>
        <v>16</v>
      </c>
      <c r="AF126" s="7">
        <f t="shared" si="153"/>
        <v>35.53</v>
      </c>
      <c r="AG126" s="7"/>
      <c r="AH126" s="147">
        <f t="shared" si="154"/>
        <v>26</v>
      </c>
      <c r="AI126" s="135" t="str">
        <f t="shared" si="155"/>
        <v>Annabel Davis</v>
      </c>
      <c r="AJ126" s="135" t="str">
        <f t="shared" si="156"/>
        <v>Haberdasher's Girls</v>
      </c>
      <c r="AK126" s="148">
        <f t="shared" si="157"/>
        <v>37.49</v>
      </c>
      <c r="AL126" s="148">
        <f t="shared" si="158"/>
        <v>36.35</v>
      </c>
      <c r="AM126" s="149" t="str">
        <f>IFERROR(IF(FIND("DQ",AL126),VLOOKUP(AL126,'DQ Codes'!$B:$C,2,),""),"")</f>
        <v/>
      </c>
    </row>
    <row r="127" spans="2:39" ht="15" customHeight="1" x14ac:dyDescent="0.25">
      <c r="B127" s="11">
        <v>27</v>
      </c>
      <c r="C127" s="5" t="s">
        <v>110</v>
      </c>
      <c r="D127" s="5" t="s">
        <v>109</v>
      </c>
      <c r="E127" s="6">
        <v>35.049999999999997</v>
      </c>
      <c r="K127" s="108">
        <v>7</v>
      </c>
      <c r="L127" s="36" t="str">
        <f t="shared" si="160"/>
        <v>Katy Lane</v>
      </c>
      <c r="M127" s="36" t="str">
        <f t="shared" si="161"/>
        <v>Kings Langley</v>
      </c>
      <c r="N127" s="37">
        <f t="shared" si="162"/>
        <v>35.049999999999997</v>
      </c>
      <c r="O127" s="19">
        <v>4</v>
      </c>
      <c r="P127" s="36"/>
      <c r="Q127" s="20">
        <v>4</v>
      </c>
      <c r="R127" s="110">
        <f t="shared" si="159"/>
        <v>7</v>
      </c>
      <c r="S127" s="42" t="str">
        <f t="shared" si="163"/>
        <v>447</v>
      </c>
      <c r="T127" s="19" t="str">
        <f>VLOOKUP($R127,$K$124:$N$131,T$28,)</f>
        <v>Katy Lane</v>
      </c>
      <c r="U127" s="19" t="str">
        <f>VLOOKUP($R127,$K$124:$N$131,U$28,)</f>
        <v>Kings Langley</v>
      </c>
      <c r="V127" s="30">
        <f>VLOOKUP($R127,$K$124:$N$131,V$28,)</f>
        <v>35.049999999999997</v>
      </c>
      <c r="X127" s="17">
        <f t="shared" si="148"/>
        <v>4</v>
      </c>
      <c r="Y127" s="19">
        <f t="shared" si="149"/>
        <v>7</v>
      </c>
      <c r="Z127" s="43">
        <f>VLOOKUP($S127,'Programme and CT sheets'!$A:$I,8,)</f>
        <v>34.01</v>
      </c>
      <c r="AB127" s="44" t="str">
        <f t="shared" si="150"/>
        <v>Katy Lane</v>
      </c>
      <c r="AC127" s="44" t="str">
        <f t="shared" si="151"/>
        <v>Kings Langley</v>
      </c>
      <c r="AE127" s="11">
        <f t="shared" si="152"/>
        <v>10</v>
      </c>
      <c r="AF127" s="7">
        <f t="shared" si="153"/>
        <v>34.01</v>
      </c>
      <c r="AG127" s="7"/>
      <c r="AH127" s="147">
        <f t="shared" si="154"/>
        <v>27</v>
      </c>
      <c r="AI127" s="135" t="str">
        <f t="shared" si="155"/>
        <v>Charlotte Nicholson</v>
      </c>
      <c r="AJ127" s="135" t="str">
        <f t="shared" si="156"/>
        <v>Wheatfield Jnr</v>
      </c>
      <c r="AK127" s="148">
        <f t="shared" si="157"/>
        <v>37.020000000000003</v>
      </c>
      <c r="AL127" s="148">
        <f t="shared" si="158"/>
        <v>36.69</v>
      </c>
      <c r="AM127" s="149" t="str">
        <f>IFERROR(IF(FIND("DQ",AL127),VLOOKUP(AL127,'DQ Codes'!$B:$C,2,),""),"")</f>
        <v/>
      </c>
    </row>
    <row r="128" spans="2:39" ht="15" customHeight="1" x14ac:dyDescent="0.25">
      <c r="B128" s="11">
        <v>28</v>
      </c>
      <c r="C128" s="5" t="s">
        <v>108</v>
      </c>
      <c r="D128" s="5" t="s">
        <v>109</v>
      </c>
      <c r="E128" s="6">
        <v>34.82</v>
      </c>
      <c r="K128" s="108">
        <v>6</v>
      </c>
      <c r="L128" s="36" t="str">
        <f t="shared" si="160"/>
        <v>Holly Robinson</v>
      </c>
      <c r="M128" s="36" t="str">
        <f t="shared" si="161"/>
        <v>Kings Langley</v>
      </c>
      <c r="N128" s="37">
        <f t="shared" si="162"/>
        <v>34.82</v>
      </c>
      <c r="O128" s="19">
        <v>4</v>
      </c>
      <c r="P128" s="36"/>
      <c r="Q128" s="20">
        <v>4</v>
      </c>
      <c r="R128" s="110">
        <f t="shared" si="159"/>
        <v>6</v>
      </c>
      <c r="S128" s="42" t="str">
        <f t="shared" si="163"/>
        <v>446</v>
      </c>
      <c r="T128" s="19" t="str">
        <f>VLOOKUP($R128,$K$124:$N$131,T$28,)</f>
        <v>Holly Robinson</v>
      </c>
      <c r="U128" s="19" t="str">
        <f>VLOOKUP($R128,$K$124:$N$131,U$28,)</f>
        <v>Kings Langley</v>
      </c>
      <c r="V128" s="30">
        <f>VLOOKUP($R128,$K$124:$N$131,V$28,)</f>
        <v>34.82</v>
      </c>
      <c r="X128" s="17">
        <f t="shared" si="148"/>
        <v>4</v>
      </c>
      <c r="Y128" s="19">
        <f t="shared" si="149"/>
        <v>6</v>
      </c>
      <c r="Z128" s="43">
        <f>VLOOKUP($S128,'Programme and CT sheets'!$A:$I,8,)</f>
        <v>33.229999999999997</v>
      </c>
      <c r="AB128" s="44" t="str">
        <f t="shared" si="150"/>
        <v>Holly Robinson</v>
      </c>
      <c r="AC128" s="44" t="str">
        <f t="shared" si="151"/>
        <v>Kings Langley</v>
      </c>
      <c r="AE128" s="11">
        <f t="shared" si="152"/>
        <v>7</v>
      </c>
      <c r="AF128" s="7">
        <f t="shared" si="153"/>
        <v>33.229999999999997</v>
      </c>
      <c r="AG128" s="7"/>
      <c r="AH128" s="147">
        <f t="shared" si="154"/>
        <v>28</v>
      </c>
      <c r="AI128" s="135" t="str">
        <f t="shared" si="155"/>
        <v>Niamh O'Meara</v>
      </c>
      <c r="AJ128" s="135" t="str">
        <f t="shared" si="156"/>
        <v>St Hilda's</v>
      </c>
      <c r="AK128" s="148">
        <f t="shared" si="157"/>
        <v>37.42</v>
      </c>
      <c r="AL128" s="148">
        <f t="shared" si="158"/>
        <v>36.75</v>
      </c>
      <c r="AM128" s="149" t="str">
        <f>IFERROR(IF(FIND("DQ",AL128),VLOOKUP(AL128,'DQ Codes'!$B:$C,2,),""),"")</f>
        <v/>
      </c>
    </row>
    <row r="129" spans="2:39" ht="15" customHeight="1" x14ac:dyDescent="0.25">
      <c r="B129" s="11">
        <v>29</v>
      </c>
      <c r="C129" s="5" t="s">
        <v>107</v>
      </c>
      <c r="D129" s="5" t="s">
        <v>15</v>
      </c>
      <c r="E129" s="6">
        <v>34.75</v>
      </c>
      <c r="K129" s="108">
        <v>3</v>
      </c>
      <c r="L129" s="36" t="str">
        <f t="shared" si="160"/>
        <v>Maja Alexander</v>
      </c>
      <c r="M129" s="36" t="str">
        <f t="shared" si="161"/>
        <v>Heath Mount</v>
      </c>
      <c r="N129" s="37">
        <f t="shared" si="162"/>
        <v>34.75</v>
      </c>
      <c r="O129" s="19">
        <v>4</v>
      </c>
      <c r="P129" s="36"/>
      <c r="Q129" s="20">
        <v>4</v>
      </c>
      <c r="R129" s="110">
        <f t="shared" si="159"/>
        <v>3</v>
      </c>
      <c r="S129" s="42" t="str">
        <f t="shared" si="163"/>
        <v>443</v>
      </c>
      <c r="T129" s="19" t="str">
        <f>VLOOKUP($R129,$K$124:$N$131,T$28,)</f>
        <v>Maja Alexander</v>
      </c>
      <c r="U129" s="19" t="str">
        <f>VLOOKUP($R129,$K$124:$N$131,U$28,)</f>
        <v>Heath Mount</v>
      </c>
      <c r="V129" s="30">
        <f>VLOOKUP($R129,$K$124:$N$131,V$28,)</f>
        <v>34.75</v>
      </c>
      <c r="X129" s="17">
        <f t="shared" si="148"/>
        <v>4</v>
      </c>
      <c r="Y129" s="19">
        <f t="shared" si="149"/>
        <v>3</v>
      </c>
      <c r="Z129" s="43">
        <f>VLOOKUP($S129,'Programme and CT sheets'!$A:$I,8,)</f>
        <v>34.020000000000003</v>
      </c>
      <c r="AB129" s="44" t="str">
        <f t="shared" si="150"/>
        <v>Maja Alexander</v>
      </c>
      <c r="AC129" s="44" t="str">
        <f t="shared" si="151"/>
        <v>Heath Mount</v>
      </c>
      <c r="AE129" s="11">
        <f t="shared" si="152"/>
        <v>11</v>
      </c>
      <c r="AF129" s="7">
        <f t="shared" si="153"/>
        <v>34.020000000000003</v>
      </c>
      <c r="AG129" s="7"/>
      <c r="AH129" s="147">
        <f t="shared" si="154"/>
        <v>29</v>
      </c>
      <c r="AI129" s="135" t="str">
        <f t="shared" si="155"/>
        <v>Charlotte  Roberts</v>
      </c>
      <c r="AJ129" s="135" t="str">
        <f t="shared" si="156"/>
        <v>St Helens</v>
      </c>
      <c r="AK129" s="148">
        <f t="shared" si="157"/>
        <v>37.869999999999997</v>
      </c>
      <c r="AL129" s="148">
        <f t="shared" si="158"/>
        <v>36.840000000000003</v>
      </c>
      <c r="AM129" s="149" t="str">
        <f>IFERROR(IF(FIND("DQ",AL129),VLOOKUP(AL129,'DQ Codes'!$B:$C,2,),""),"")</f>
        <v/>
      </c>
    </row>
    <row r="130" spans="2:39" ht="15" customHeight="1" x14ac:dyDescent="0.25">
      <c r="B130" s="11">
        <v>30</v>
      </c>
      <c r="C130" s="5" t="s">
        <v>105</v>
      </c>
      <c r="D130" s="5" t="s">
        <v>106</v>
      </c>
      <c r="E130" s="6">
        <v>34.659999999999997</v>
      </c>
      <c r="K130" s="108">
        <v>5</v>
      </c>
      <c r="L130" s="36" t="str">
        <f t="shared" si="160"/>
        <v>Hannah Brooke</v>
      </c>
      <c r="M130" s="36" t="str">
        <f t="shared" si="161"/>
        <v>Manland</v>
      </c>
      <c r="N130" s="37">
        <f t="shared" si="162"/>
        <v>34.659999999999997</v>
      </c>
      <c r="O130" s="19">
        <v>4</v>
      </c>
      <c r="P130" s="36"/>
      <c r="Q130" s="20">
        <v>4</v>
      </c>
      <c r="R130" s="110">
        <f t="shared" si="159"/>
        <v>5</v>
      </c>
      <c r="S130" s="42" t="str">
        <f t="shared" si="163"/>
        <v>445</v>
      </c>
      <c r="T130" s="19" t="str">
        <f>VLOOKUP($R130,$K$124:$N$131,T$28,)</f>
        <v>Hannah Brooke</v>
      </c>
      <c r="U130" s="19" t="str">
        <f>VLOOKUP($R130,$K$124:$N$131,U$28,)</f>
        <v>Manland</v>
      </c>
      <c r="V130" s="30">
        <f>VLOOKUP($R130,$K$124:$N$131,V$28,)</f>
        <v>34.659999999999997</v>
      </c>
      <c r="X130" s="17">
        <f t="shared" si="148"/>
        <v>4</v>
      </c>
      <c r="Y130" s="19">
        <f t="shared" si="149"/>
        <v>5</v>
      </c>
      <c r="Z130" s="43">
        <f>VLOOKUP($S130,'Programme and CT sheets'!$A:$I,8,)</f>
        <v>35.94</v>
      </c>
      <c r="AB130" s="44" t="str">
        <f t="shared" si="150"/>
        <v>Hannah Brooke</v>
      </c>
      <c r="AC130" s="44" t="str">
        <f t="shared" si="151"/>
        <v>Manland</v>
      </c>
      <c r="AE130" s="11">
        <f t="shared" si="152"/>
        <v>21</v>
      </c>
      <c r="AF130" s="7">
        <f t="shared" si="153"/>
        <v>35.94</v>
      </c>
      <c r="AG130" s="7"/>
      <c r="AH130" s="147">
        <f t="shared" si="154"/>
        <v>30</v>
      </c>
      <c r="AI130" s="135" t="str">
        <f t="shared" si="155"/>
        <v>Izzy Bach</v>
      </c>
      <c r="AJ130" s="135" t="str">
        <f t="shared" si="156"/>
        <v>Maltman's Green</v>
      </c>
      <c r="AK130" s="148">
        <f t="shared" si="157"/>
        <v>36.29</v>
      </c>
      <c r="AL130" s="148">
        <f t="shared" si="158"/>
        <v>36.85</v>
      </c>
      <c r="AM130" s="149" t="str">
        <f>IFERROR(IF(FIND("DQ",AL130),VLOOKUP(AL130,'DQ Codes'!$B:$C,2,),""),"")</f>
        <v/>
      </c>
    </row>
    <row r="131" spans="2:39" ht="15" customHeight="1" x14ac:dyDescent="0.25">
      <c r="B131" s="11">
        <v>31</v>
      </c>
      <c r="C131" s="5" t="s">
        <v>104</v>
      </c>
      <c r="D131" s="5" t="s">
        <v>17</v>
      </c>
      <c r="E131" s="6">
        <v>34.56</v>
      </c>
      <c r="K131" s="111">
        <v>4</v>
      </c>
      <c r="L131" s="38" t="str">
        <f t="shared" si="160"/>
        <v>Ella  Nijkamp</v>
      </c>
      <c r="M131" s="38" t="str">
        <f t="shared" si="161"/>
        <v>Berkhamsted</v>
      </c>
      <c r="N131" s="39">
        <f t="shared" si="162"/>
        <v>34.56</v>
      </c>
      <c r="O131" s="19">
        <v>4</v>
      </c>
      <c r="P131" s="36"/>
      <c r="Q131" s="20">
        <v>4</v>
      </c>
      <c r="R131" s="110">
        <f t="shared" si="159"/>
        <v>4</v>
      </c>
      <c r="S131" s="42" t="str">
        <f t="shared" si="163"/>
        <v>444</v>
      </c>
      <c r="T131" s="19" t="str">
        <f>VLOOKUP($R131,$K$124:$N$131,T$28,)</f>
        <v>Ella  Nijkamp</v>
      </c>
      <c r="U131" s="19" t="str">
        <f>VLOOKUP($R131,$K$124:$N$131,U$28,)</f>
        <v>Berkhamsted</v>
      </c>
      <c r="V131" s="30">
        <f>VLOOKUP($R131,$K$124:$N$131,V$28,)</f>
        <v>34.56</v>
      </c>
      <c r="X131" s="17">
        <f t="shared" si="148"/>
        <v>4</v>
      </c>
      <c r="Y131" s="19">
        <f t="shared" si="149"/>
        <v>4</v>
      </c>
      <c r="Z131" s="43">
        <f>VLOOKUP($S131,'Programme and CT sheets'!$A:$I,8,)</f>
        <v>31.85</v>
      </c>
      <c r="AB131" s="44" t="str">
        <f t="shared" si="150"/>
        <v>Ella  Nijkamp</v>
      </c>
      <c r="AC131" s="44" t="str">
        <f t="shared" si="151"/>
        <v>Berkhamsted</v>
      </c>
      <c r="AE131" s="11">
        <f t="shared" si="152"/>
        <v>3</v>
      </c>
      <c r="AF131" s="7">
        <f t="shared" si="153"/>
        <v>31.85</v>
      </c>
      <c r="AG131" s="7"/>
      <c r="AH131" s="147">
        <f t="shared" si="154"/>
        <v>31</v>
      </c>
      <c r="AI131" s="135" t="str">
        <f t="shared" si="155"/>
        <v>Tia Cooke</v>
      </c>
      <c r="AJ131" s="135" t="str">
        <f t="shared" si="156"/>
        <v>St Helens</v>
      </c>
      <c r="AK131" s="148">
        <f t="shared" si="157"/>
        <v>37.25</v>
      </c>
      <c r="AL131" s="148">
        <f t="shared" si="158"/>
        <v>36.880000000000003</v>
      </c>
      <c r="AM131" s="149" t="str">
        <f>IFERROR(IF(FIND("DQ",AL131),VLOOKUP(AL131,'DQ Codes'!$B:$C,2,),""),"")</f>
        <v/>
      </c>
    </row>
    <row r="132" spans="2:39" ht="15" customHeight="1" x14ac:dyDescent="0.25">
      <c r="B132" s="11">
        <v>32</v>
      </c>
      <c r="C132" s="5" t="s">
        <v>103</v>
      </c>
      <c r="D132" s="5" t="s">
        <v>20</v>
      </c>
      <c r="E132" s="6">
        <v>34.44</v>
      </c>
      <c r="K132" s="107">
        <v>8</v>
      </c>
      <c r="L132" s="33" t="str">
        <f t="shared" si="160"/>
        <v>Isabella Yeabsley</v>
      </c>
      <c r="M132" s="33" t="str">
        <f t="shared" si="161"/>
        <v>Aldenham</v>
      </c>
      <c r="N132" s="34">
        <f t="shared" si="162"/>
        <v>34.44</v>
      </c>
      <c r="O132" s="19">
        <v>4</v>
      </c>
      <c r="P132" s="36"/>
      <c r="Q132" s="20">
        <v>5</v>
      </c>
      <c r="R132" s="110">
        <f t="shared" si="159"/>
        <v>8</v>
      </c>
      <c r="S132" s="42" t="str">
        <f t="shared" si="163"/>
        <v>458</v>
      </c>
      <c r="T132" s="19" t="str">
        <f>VLOOKUP($R132,$K$132:$N$139,T$28,)</f>
        <v>Isabella Yeabsley</v>
      </c>
      <c r="U132" s="19" t="str">
        <f>VLOOKUP($R132,$K$132:$N$139,U$28,)</f>
        <v>Aldenham</v>
      </c>
      <c r="V132" s="30">
        <f>VLOOKUP($R132,$K$132:$N$139,V$28,)</f>
        <v>34.44</v>
      </c>
      <c r="X132" s="17">
        <f t="shared" si="148"/>
        <v>5</v>
      </c>
      <c r="Y132" s="19">
        <f t="shared" si="149"/>
        <v>8</v>
      </c>
      <c r="Z132" s="43">
        <f>VLOOKUP($S132,'Programme and CT sheets'!$A:$I,8,)</f>
        <v>34.200000000000003</v>
      </c>
      <c r="AB132" s="44" t="str">
        <f t="shared" si="150"/>
        <v>Isabella Yeabsley</v>
      </c>
      <c r="AC132" s="44" t="str">
        <f t="shared" si="151"/>
        <v>Aldenham</v>
      </c>
      <c r="AE132" s="11">
        <f t="shared" si="152"/>
        <v>12</v>
      </c>
      <c r="AF132" s="7">
        <f t="shared" si="153"/>
        <v>34.200000000000003</v>
      </c>
      <c r="AG132" s="7"/>
      <c r="AH132" s="147">
        <f t="shared" si="154"/>
        <v>32</v>
      </c>
      <c r="AI132" s="135" t="str">
        <f t="shared" si="155"/>
        <v>Eleni Zorn</v>
      </c>
      <c r="AJ132" s="135" t="str">
        <f t="shared" si="156"/>
        <v>Bedford Girls</v>
      </c>
      <c r="AK132" s="148">
        <f t="shared" si="157"/>
        <v>36.450000000000003</v>
      </c>
      <c r="AL132" s="148">
        <f t="shared" si="158"/>
        <v>36.96</v>
      </c>
      <c r="AM132" s="149" t="str">
        <f>IFERROR(IF(FIND("DQ",AL132),VLOOKUP(AL132,'DQ Codes'!$B:$C,2,),""),"")</f>
        <v/>
      </c>
    </row>
    <row r="133" spans="2:39" ht="15" customHeight="1" x14ac:dyDescent="0.25">
      <c r="B133" s="11">
        <v>33</v>
      </c>
      <c r="C133" s="151" t="s">
        <v>320</v>
      </c>
      <c r="D133" s="151" t="s">
        <v>15</v>
      </c>
      <c r="E133" s="6">
        <v>34.229999999999997</v>
      </c>
      <c r="K133" s="108">
        <v>1</v>
      </c>
      <c r="L133" s="36" t="str">
        <f t="shared" si="160"/>
        <v>Olivia Freeman</v>
      </c>
      <c r="M133" s="36" t="str">
        <f t="shared" si="161"/>
        <v>Heath Mount</v>
      </c>
      <c r="N133" s="37">
        <f t="shared" si="162"/>
        <v>34.229999999999997</v>
      </c>
      <c r="O133" s="19">
        <v>4</v>
      </c>
      <c r="P133" s="36"/>
      <c r="Q133" s="20">
        <v>5</v>
      </c>
      <c r="R133" s="110">
        <f t="shared" si="159"/>
        <v>1</v>
      </c>
      <c r="S133" s="42" t="str">
        <f t="shared" si="163"/>
        <v>451</v>
      </c>
      <c r="T133" s="19" t="str">
        <f>VLOOKUP($R133,$K$132:$N$139,T$28,)</f>
        <v>Olivia Freeman</v>
      </c>
      <c r="U133" s="19" t="str">
        <f>VLOOKUP($R133,$K$132:$N$139,U$28,)</f>
        <v>Heath Mount</v>
      </c>
      <c r="V133" s="30">
        <f>VLOOKUP($R133,$K$132:$N$139,V$28,)</f>
        <v>34.229999999999997</v>
      </c>
      <c r="X133" s="17">
        <f t="shared" si="148"/>
        <v>5</v>
      </c>
      <c r="Y133" s="19">
        <f t="shared" si="149"/>
        <v>1</v>
      </c>
      <c r="Z133" s="43">
        <f>VLOOKUP($S133,'Programme and CT sheets'!$A:$I,8,)</f>
        <v>39.15</v>
      </c>
      <c r="AB133" s="44" t="str">
        <f t="shared" si="150"/>
        <v>Olivia Freeman</v>
      </c>
      <c r="AC133" s="44" t="str">
        <f t="shared" si="151"/>
        <v>Heath Mount</v>
      </c>
      <c r="AE133" s="11">
        <f t="shared" si="152"/>
        <v>36</v>
      </c>
      <c r="AF133" s="7">
        <f t="shared" si="153"/>
        <v>39.15</v>
      </c>
      <c r="AG133" s="7"/>
      <c r="AH133" s="147">
        <f t="shared" si="154"/>
        <v>33</v>
      </c>
      <c r="AI133" s="135" t="str">
        <f t="shared" si="155"/>
        <v>Scarlett Russell</v>
      </c>
      <c r="AJ133" s="135" t="str">
        <f t="shared" si="156"/>
        <v>Maltman's Green</v>
      </c>
      <c r="AK133" s="148">
        <f t="shared" si="157"/>
        <v>36.5</v>
      </c>
      <c r="AL133" s="148">
        <f t="shared" si="158"/>
        <v>37.25</v>
      </c>
      <c r="AM133" s="149" t="str">
        <f>IFERROR(IF(FIND("DQ",AL133),VLOOKUP(AL133,'DQ Codes'!$B:$C,2,),""),"")</f>
        <v/>
      </c>
    </row>
    <row r="134" spans="2:39" ht="15" customHeight="1" x14ac:dyDescent="0.25">
      <c r="B134" s="11">
        <v>34</v>
      </c>
      <c r="C134" s="5" t="s">
        <v>101</v>
      </c>
      <c r="D134" s="5" t="s">
        <v>12</v>
      </c>
      <c r="E134" s="6">
        <v>34.11</v>
      </c>
      <c r="K134" s="108">
        <v>7</v>
      </c>
      <c r="L134" s="36" t="str">
        <f t="shared" si="160"/>
        <v>Emer Brownleader</v>
      </c>
      <c r="M134" s="36" t="str">
        <f t="shared" si="161"/>
        <v>Edge Grove</v>
      </c>
      <c r="N134" s="37">
        <f t="shared" si="162"/>
        <v>34.11</v>
      </c>
      <c r="O134" s="19">
        <v>4</v>
      </c>
      <c r="P134" s="36"/>
      <c r="Q134" s="20">
        <v>5</v>
      </c>
      <c r="R134" s="110">
        <f t="shared" si="159"/>
        <v>7</v>
      </c>
      <c r="S134" s="42" t="str">
        <f t="shared" si="163"/>
        <v>457</v>
      </c>
      <c r="T134" s="19" t="str">
        <f>VLOOKUP($R134,$K$132:$N$139,T$28,)</f>
        <v>Emer Brownleader</v>
      </c>
      <c r="U134" s="19" t="str">
        <f>VLOOKUP($R134,$K$132:$N$139,U$28,)</f>
        <v>Edge Grove</v>
      </c>
      <c r="V134" s="30">
        <f>VLOOKUP($R134,$K$132:$N$139,V$28,)</f>
        <v>34.11</v>
      </c>
      <c r="X134" s="17">
        <f t="shared" si="148"/>
        <v>5</v>
      </c>
      <c r="Y134" s="19">
        <f t="shared" si="149"/>
        <v>7</v>
      </c>
      <c r="Z134" s="43">
        <f>VLOOKUP($S134,'Programme and CT sheets'!$A:$I,8,)</f>
        <v>34.659999999999997</v>
      </c>
      <c r="AB134" s="44" t="str">
        <f t="shared" si="150"/>
        <v>Emer Brownleader</v>
      </c>
      <c r="AC134" s="44" t="str">
        <f t="shared" si="151"/>
        <v>Edge Grove</v>
      </c>
      <c r="AE134" s="11">
        <f t="shared" si="152"/>
        <v>13</v>
      </c>
      <c r="AF134" s="7">
        <f t="shared" si="153"/>
        <v>34.659999999999997</v>
      </c>
      <c r="AG134" s="7"/>
      <c r="AH134" s="147">
        <f t="shared" si="154"/>
        <v>34</v>
      </c>
      <c r="AI134" s="135" t="str">
        <f t="shared" si="155"/>
        <v>Isabelle Nicholls</v>
      </c>
      <c r="AJ134" s="135" t="str">
        <f t="shared" si="156"/>
        <v>Chalfont St Peter</v>
      </c>
      <c r="AK134" s="148">
        <f t="shared" si="157"/>
        <v>35.5</v>
      </c>
      <c r="AL134" s="148">
        <f t="shared" si="158"/>
        <v>37.33</v>
      </c>
      <c r="AM134" s="149" t="str">
        <f>IFERROR(IF(FIND("DQ",AL134),VLOOKUP(AL134,'DQ Codes'!$B:$C,2,),""),"")</f>
        <v/>
      </c>
    </row>
    <row r="135" spans="2:39" ht="15" customHeight="1" x14ac:dyDescent="0.25">
      <c r="B135" s="11">
        <v>35</v>
      </c>
      <c r="C135" s="5" t="s">
        <v>99</v>
      </c>
      <c r="D135" s="5" t="s">
        <v>100</v>
      </c>
      <c r="E135" s="6">
        <v>33.97</v>
      </c>
      <c r="K135" s="108">
        <v>2</v>
      </c>
      <c r="L135" s="36" t="str">
        <f t="shared" si="160"/>
        <v>Alice Weston</v>
      </c>
      <c r="M135" s="36" t="str">
        <f t="shared" si="161"/>
        <v>Bishops Wood</v>
      </c>
      <c r="N135" s="37">
        <f t="shared" si="162"/>
        <v>33.97</v>
      </c>
      <c r="O135" s="19">
        <v>4</v>
      </c>
      <c r="P135" s="36"/>
      <c r="Q135" s="20">
        <v>5</v>
      </c>
      <c r="R135" s="110">
        <f t="shared" si="159"/>
        <v>2</v>
      </c>
      <c r="S135" s="42" t="str">
        <f t="shared" si="163"/>
        <v>452</v>
      </c>
      <c r="T135" s="19" t="str">
        <f>VLOOKUP($R135,$K$132:$N$139,T$28,)</f>
        <v>Alice Weston</v>
      </c>
      <c r="U135" s="19" t="str">
        <f>VLOOKUP($R135,$K$132:$N$139,U$28,)</f>
        <v>Bishops Wood</v>
      </c>
      <c r="V135" s="30">
        <f>VLOOKUP($R135,$K$132:$N$139,V$28,)</f>
        <v>33.97</v>
      </c>
      <c r="X135" s="17">
        <f t="shared" si="148"/>
        <v>5</v>
      </c>
      <c r="Y135" s="19">
        <f t="shared" si="149"/>
        <v>2</v>
      </c>
      <c r="Z135" s="43">
        <f>VLOOKUP($S135,'Programme and CT sheets'!$A:$I,8,)</f>
        <v>33.17</v>
      </c>
      <c r="AB135" s="44" t="str">
        <f t="shared" si="150"/>
        <v>Alice Weston</v>
      </c>
      <c r="AC135" s="44" t="str">
        <f t="shared" si="151"/>
        <v>Bishops Wood</v>
      </c>
      <c r="AE135" s="11">
        <f t="shared" si="152"/>
        <v>6</v>
      </c>
      <c r="AF135" s="7">
        <f t="shared" si="153"/>
        <v>33.17</v>
      </c>
      <c r="AG135" s="7"/>
      <c r="AH135" s="147">
        <f t="shared" si="154"/>
        <v>35</v>
      </c>
      <c r="AI135" s="135" t="str">
        <f t="shared" si="155"/>
        <v>Tess Foreman</v>
      </c>
      <c r="AJ135" s="135" t="str">
        <f t="shared" si="156"/>
        <v>Great Missenden</v>
      </c>
      <c r="AK135" s="148">
        <f t="shared" si="157"/>
        <v>37.43</v>
      </c>
      <c r="AL135" s="148">
        <f t="shared" si="158"/>
        <v>37.74</v>
      </c>
      <c r="AM135" s="149" t="str">
        <f>IFERROR(IF(FIND("DQ",AL135),VLOOKUP(AL135,'DQ Codes'!$B:$C,2,),""),"")</f>
        <v/>
      </c>
    </row>
    <row r="136" spans="2:39" ht="15" customHeight="1" x14ac:dyDescent="0.25">
      <c r="B136" s="11">
        <v>36</v>
      </c>
      <c r="C136" s="5" t="s">
        <v>97</v>
      </c>
      <c r="D136" s="5" t="s">
        <v>98</v>
      </c>
      <c r="E136" s="6">
        <v>33.630000000000003</v>
      </c>
      <c r="K136" s="108">
        <v>6</v>
      </c>
      <c r="L136" s="36" t="str">
        <f t="shared" si="160"/>
        <v>Lucy Young</v>
      </c>
      <c r="M136" s="36" t="str">
        <f t="shared" si="161"/>
        <v>Bedford</v>
      </c>
      <c r="N136" s="37">
        <f t="shared" si="162"/>
        <v>33.630000000000003</v>
      </c>
      <c r="O136" s="19">
        <v>4</v>
      </c>
      <c r="P136" s="36"/>
      <c r="Q136" s="20">
        <v>5</v>
      </c>
      <c r="R136" s="110">
        <f t="shared" si="159"/>
        <v>6</v>
      </c>
      <c r="S136" s="42" t="str">
        <f t="shared" si="163"/>
        <v>456</v>
      </c>
      <c r="T136" s="19" t="str">
        <f>VLOOKUP($R136,$K$132:$N$139,T$28,)</f>
        <v>Lucy Young</v>
      </c>
      <c r="U136" s="19" t="str">
        <f>VLOOKUP($R136,$K$132:$N$139,U$28,)</f>
        <v>Bedford</v>
      </c>
      <c r="V136" s="30">
        <f>VLOOKUP($R136,$K$132:$N$139,V$28,)</f>
        <v>33.630000000000003</v>
      </c>
      <c r="X136" s="17">
        <f t="shared" si="148"/>
        <v>5</v>
      </c>
      <c r="Y136" s="19">
        <f t="shared" si="149"/>
        <v>6</v>
      </c>
      <c r="Z136" s="43">
        <f>VLOOKUP($S136,'Programme and CT sheets'!$A:$I,8,)</f>
        <v>32.409999999999997</v>
      </c>
      <c r="AB136" s="44" t="str">
        <f t="shared" si="150"/>
        <v>Lucy Young</v>
      </c>
      <c r="AC136" s="44" t="str">
        <f t="shared" si="151"/>
        <v>Bedford</v>
      </c>
      <c r="AE136" s="11">
        <f t="shared" si="152"/>
        <v>4</v>
      </c>
      <c r="AF136" s="7">
        <f t="shared" si="153"/>
        <v>32.409999999999997</v>
      </c>
      <c r="AG136" s="7"/>
      <c r="AH136" s="147">
        <f t="shared" si="154"/>
        <v>36</v>
      </c>
      <c r="AI136" s="135" t="str">
        <f t="shared" si="155"/>
        <v>Olivia Freeman</v>
      </c>
      <c r="AJ136" s="135" t="str">
        <f t="shared" si="156"/>
        <v>Heath Mount</v>
      </c>
      <c r="AK136" s="148">
        <f t="shared" si="157"/>
        <v>34.229999999999997</v>
      </c>
      <c r="AL136" s="148">
        <f t="shared" si="158"/>
        <v>39.15</v>
      </c>
      <c r="AM136" s="149" t="str">
        <f>IFERROR(IF(FIND("DQ",AL136),VLOOKUP(AL136,'DQ Codes'!$B:$C,2,),""),"")</f>
        <v/>
      </c>
    </row>
    <row r="137" spans="2:39" ht="15" customHeight="1" x14ac:dyDescent="0.25">
      <c r="B137" s="11">
        <v>37</v>
      </c>
      <c r="C137" s="5" t="s">
        <v>95</v>
      </c>
      <c r="D137" s="5" t="s">
        <v>96</v>
      </c>
      <c r="E137" s="6">
        <v>32.39</v>
      </c>
      <c r="K137" s="108">
        <v>3</v>
      </c>
      <c r="L137" s="36" t="str">
        <f t="shared" si="160"/>
        <v>Gemma Nottage</v>
      </c>
      <c r="M137" s="36" t="str">
        <f t="shared" si="161"/>
        <v>Coates Way</v>
      </c>
      <c r="N137" s="37">
        <f t="shared" si="162"/>
        <v>32.39</v>
      </c>
      <c r="O137" s="19">
        <v>4</v>
      </c>
      <c r="P137" s="36"/>
      <c r="Q137" s="20">
        <v>5</v>
      </c>
      <c r="R137" s="110">
        <f t="shared" si="159"/>
        <v>3</v>
      </c>
      <c r="S137" s="42" t="str">
        <f t="shared" si="163"/>
        <v>453</v>
      </c>
      <c r="T137" s="19" t="str">
        <f>VLOOKUP($R137,$K$132:$N$139,T$28,)</f>
        <v>Gemma Nottage</v>
      </c>
      <c r="U137" s="19" t="str">
        <f>VLOOKUP($R137,$K$132:$N$139,U$28,)</f>
        <v>Coates Way</v>
      </c>
      <c r="V137" s="30">
        <f>VLOOKUP($R137,$K$132:$N$139,V$28,)</f>
        <v>32.39</v>
      </c>
      <c r="X137" s="17">
        <f t="shared" si="148"/>
        <v>5</v>
      </c>
      <c r="Y137" s="19">
        <f t="shared" si="149"/>
        <v>3</v>
      </c>
      <c r="Z137" s="43">
        <f>VLOOKUP($S137,'Programme and CT sheets'!$A:$I,8,)</f>
        <v>31.74</v>
      </c>
      <c r="AB137" s="44" t="str">
        <f t="shared" si="150"/>
        <v>Gemma Nottage</v>
      </c>
      <c r="AC137" s="44" t="str">
        <f t="shared" si="151"/>
        <v>Coates Way</v>
      </c>
      <c r="AE137" s="11">
        <f t="shared" si="152"/>
        <v>2</v>
      </c>
      <c r="AF137" s="7">
        <f t="shared" si="153"/>
        <v>31.74</v>
      </c>
      <c r="AG137" s="7"/>
      <c r="AH137" s="147">
        <f t="shared" si="154"/>
        <v>37</v>
      </c>
      <c r="AI137" s="135" t="str">
        <f t="shared" si="155"/>
        <v>Isabella Skinner</v>
      </c>
      <c r="AJ137" s="135" t="str">
        <f t="shared" si="156"/>
        <v>Chalfont St Peter</v>
      </c>
      <c r="AK137" s="148">
        <f t="shared" si="157"/>
        <v>38</v>
      </c>
      <c r="AL137" s="148">
        <f t="shared" si="158"/>
        <v>39.82</v>
      </c>
      <c r="AM137" s="149" t="str">
        <f>IFERROR(IF(FIND("DQ",AL137),VLOOKUP(AL137,'DQ Codes'!$B:$C,2,),""),"")</f>
        <v/>
      </c>
    </row>
    <row r="138" spans="2:39" ht="15" customHeight="1" x14ac:dyDescent="0.25">
      <c r="B138" s="11">
        <v>38</v>
      </c>
      <c r="C138" s="5" t="s">
        <v>94</v>
      </c>
      <c r="D138" s="5" t="s">
        <v>49</v>
      </c>
      <c r="E138" s="6">
        <v>32.28</v>
      </c>
      <c r="K138" s="108">
        <v>5</v>
      </c>
      <c r="L138" s="36" t="str">
        <f t="shared" si="160"/>
        <v>Zoë Holligan</v>
      </c>
      <c r="M138" s="36" t="str">
        <f t="shared" si="161"/>
        <v>Maltman's Green</v>
      </c>
      <c r="N138" s="37">
        <f t="shared" si="162"/>
        <v>32.28</v>
      </c>
      <c r="O138" s="19">
        <v>4</v>
      </c>
      <c r="P138" s="36"/>
      <c r="Q138" s="20">
        <v>5</v>
      </c>
      <c r="R138" s="110">
        <f t="shared" si="159"/>
        <v>5</v>
      </c>
      <c r="S138" s="42" t="str">
        <f t="shared" si="163"/>
        <v>455</v>
      </c>
      <c r="T138" s="19" t="str">
        <f>VLOOKUP($R138,$K$132:$N$139,T$28,)</f>
        <v>Zoë Holligan</v>
      </c>
      <c r="U138" s="19" t="str">
        <f>VLOOKUP($R138,$K$132:$N$139,U$28,)</f>
        <v>Maltman's Green</v>
      </c>
      <c r="V138" s="30">
        <f>VLOOKUP($R138,$K$132:$N$139,V$28,)</f>
        <v>32.28</v>
      </c>
      <c r="X138" s="17">
        <f t="shared" si="148"/>
        <v>5</v>
      </c>
      <c r="Y138" s="19">
        <f t="shared" si="149"/>
        <v>5</v>
      </c>
      <c r="Z138" s="43">
        <f>VLOOKUP($S138,'Programme and CT sheets'!$A:$I,8,)</f>
        <v>32.79</v>
      </c>
      <c r="AB138" s="44" t="str">
        <f t="shared" si="150"/>
        <v>Zoë Holligan</v>
      </c>
      <c r="AC138" s="44" t="str">
        <f t="shared" si="151"/>
        <v>Maltman's Green</v>
      </c>
      <c r="AE138" s="11">
        <f t="shared" si="152"/>
        <v>5</v>
      </c>
      <c r="AF138" s="7">
        <f t="shared" si="153"/>
        <v>32.79</v>
      </c>
      <c r="AG138" s="7"/>
      <c r="AH138" s="147">
        <f t="shared" si="154"/>
        <v>38</v>
      </c>
      <c r="AI138" s="135" t="str">
        <f t="shared" si="155"/>
        <v>Robyn Hartley</v>
      </c>
      <c r="AJ138" s="135" t="str">
        <f t="shared" si="156"/>
        <v>How Wood</v>
      </c>
      <c r="AK138" s="148">
        <f t="shared" si="157"/>
        <v>37.89</v>
      </c>
      <c r="AL138" s="148">
        <f t="shared" si="158"/>
        <v>41.14</v>
      </c>
      <c r="AM138" s="149" t="str">
        <f>IFERROR(IF(FIND("DQ",AL138),VLOOKUP(AL138,'DQ Codes'!$B:$C,2,),""),"")</f>
        <v/>
      </c>
    </row>
    <row r="139" spans="2:39" ht="15" customHeight="1" x14ac:dyDescent="0.25">
      <c r="B139" s="11">
        <v>39</v>
      </c>
      <c r="C139" s="5" t="s">
        <v>92</v>
      </c>
      <c r="D139" s="5" t="s">
        <v>93</v>
      </c>
      <c r="E139" s="6">
        <v>31.53</v>
      </c>
      <c r="K139" s="111">
        <v>4</v>
      </c>
      <c r="L139" s="38" t="str">
        <f t="shared" si="160"/>
        <v>Emilia Dunwoodie</v>
      </c>
      <c r="M139" s="38" t="str">
        <f t="shared" si="161"/>
        <v>High Beeches</v>
      </c>
      <c r="N139" s="39">
        <f t="shared" si="162"/>
        <v>31.53</v>
      </c>
      <c r="O139" s="19">
        <v>4</v>
      </c>
      <c r="P139" s="36"/>
      <c r="Q139" s="20">
        <v>5</v>
      </c>
      <c r="R139" s="110">
        <f t="shared" si="159"/>
        <v>4</v>
      </c>
      <c r="S139" s="42" t="str">
        <f t="shared" si="163"/>
        <v>454</v>
      </c>
      <c r="T139" s="19" t="str">
        <f>VLOOKUP($R139,$K$132:$N$139,T$28,)</f>
        <v>Emilia Dunwoodie</v>
      </c>
      <c r="U139" s="19" t="str">
        <f>VLOOKUP($R139,$K$132:$N$139,U$28,)</f>
        <v>High Beeches</v>
      </c>
      <c r="V139" s="30">
        <f>VLOOKUP($R139,$K$132:$N$139,V$28,)</f>
        <v>31.53</v>
      </c>
      <c r="X139" s="17">
        <f t="shared" si="148"/>
        <v>5</v>
      </c>
      <c r="Y139" s="19">
        <f t="shared" si="149"/>
        <v>4</v>
      </c>
      <c r="Z139" s="43">
        <f>VLOOKUP($S139,'Programme and CT sheets'!$A:$I,8,)</f>
        <v>31.37</v>
      </c>
      <c r="AB139" s="44" t="str">
        <f t="shared" si="150"/>
        <v>Emilia Dunwoodie</v>
      </c>
      <c r="AC139" s="44" t="str">
        <f t="shared" si="151"/>
        <v>High Beeches</v>
      </c>
      <c r="AE139" s="11">
        <f t="shared" si="152"/>
        <v>1</v>
      </c>
      <c r="AF139" s="7">
        <f t="shared" si="153"/>
        <v>31.37</v>
      </c>
      <c r="AG139" s="7"/>
      <c r="AH139" s="147">
        <f t="shared" si="154"/>
        <v>39</v>
      </c>
      <c r="AI139" s="135" t="str">
        <f t="shared" si="155"/>
        <v>Chloe Seage</v>
      </c>
      <c r="AJ139" s="135" t="str">
        <f t="shared" si="156"/>
        <v>Great Missenden</v>
      </c>
      <c r="AK139" s="148">
        <f t="shared" si="157"/>
        <v>38.01</v>
      </c>
      <c r="AL139" s="148">
        <f t="shared" si="158"/>
        <v>48.44</v>
      </c>
      <c r="AM139" s="149" t="str">
        <f>IFERROR(IF(FIND("DQ",AL139),VLOOKUP(AL139,'DQ Codes'!$B:$C,2,),""),"")</f>
        <v/>
      </c>
    </row>
    <row r="140" spans="2:39" ht="15" customHeight="1" x14ac:dyDescent="0.25">
      <c r="C140" s="5"/>
      <c r="D140" s="5"/>
      <c r="E140" s="6"/>
      <c r="K140" s="153"/>
      <c r="L140" s="36"/>
      <c r="M140" s="36"/>
      <c r="N140" s="36"/>
      <c r="P140" s="36"/>
      <c r="Q140" s="20"/>
      <c r="R140" s="110"/>
      <c r="S140" s="42"/>
      <c r="V140" s="30"/>
      <c r="X140" s="17"/>
      <c r="Z140" s="43"/>
      <c r="AB140" s="44"/>
      <c r="AC140" s="44"/>
      <c r="AE140" s="11"/>
      <c r="AF140" s="7"/>
      <c r="AG140" s="7"/>
      <c r="AH140" s="147"/>
      <c r="AK140" s="148"/>
      <c r="AL140" s="148"/>
    </row>
    <row r="141" spans="2:39" ht="15" customHeight="1" x14ac:dyDescent="0.2">
      <c r="AH141" s="136" t="str">
        <f>B142&amp;" - "&amp;C142&amp;" - "&amp;E142</f>
        <v>Event 5 - Year 5 Boys - 4x25m Individual Medley</v>
      </c>
    </row>
    <row r="142" spans="2:39" ht="15" customHeight="1" x14ac:dyDescent="0.2">
      <c r="B142" s="24" t="s">
        <v>340</v>
      </c>
      <c r="C142" s="2" t="s">
        <v>0</v>
      </c>
      <c r="E142" s="13" t="s">
        <v>5</v>
      </c>
      <c r="G142" s="17" t="s">
        <v>359</v>
      </c>
      <c r="I142" s="19">
        <v>2</v>
      </c>
      <c r="K142" s="19" t="s">
        <v>365</v>
      </c>
      <c r="O142" s="19" t="s">
        <v>368</v>
      </c>
      <c r="P142" s="19" t="s">
        <v>369</v>
      </c>
      <c r="Q142" s="19" t="s">
        <v>367</v>
      </c>
      <c r="R142" s="19" t="s">
        <v>366</v>
      </c>
      <c r="T142" s="19">
        <v>2</v>
      </c>
      <c r="U142" s="19">
        <f>T142+1</f>
        <v>3</v>
      </c>
      <c r="V142" s="17">
        <f>U142+1</f>
        <v>4</v>
      </c>
      <c r="X142" s="19" t="s">
        <v>367</v>
      </c>
      <c r="Y142" s="19" t="s">
        <v>366</v>
      </c>
      <c r="Z142" s="19" t="s">
        <v>372</v>
      </c>
      <c r="AA142" s="19" t="s">
        <v>373</v>
      </c>
      <c r="AB142" s="19" t="s">
        <v>369</v>
      </c>
      <c r="AC142" s="19" t="s">
        <v>374</v>
      </c>
      <c r="AE142" s="19" t="s">
        <v>375</v>
      </c>
      <c r="AF142" s="19"/>
      <c r="AG142" s="19" t="s">
        <v>371</v>
      </c>
      <c r="AH142" s="145" t="s">
        <v>382</v>
      </c>
      <c r="AI142" s="145" t="s">
        <v>369</v>
      </c>
      <c r="AJ142" s="145" t="s">
        <v>374</v>
      </c>
      <c r="AK142" s="146" t="s">
        <v>384</v>
      </c>
      <c r="AL142" s="146" t="s">
        <v>383</v>
      </c>
    </row>
    <row r="143" spans="2:39" ht="15" customHeight="1" x14ac:dyDescent="0.25">
      <c r="B143" s="11">
        <v>1</v>
      </c>
      <c r="C143" s="5" t="s">
        <v>37</v>
      </c>
      <c r="D143" s="5" t="s">
        <v>19</v>
      </c>
      <c r="E143" s="6" t="s">
        <v>206</v>
      </c>
      <c r="K143" s="32">
        <v>5</v>
      </c>
      <c r="L143" s="33" t="str">
        <f t="shared" ref="L143:L145" si="164">C143</f>
        <v>Nicholas Pemberton</v>
      </c>
      <c r="M143" s="33" t="str">
        <f t="shared" ref="M143:M145" si="165">D143</f>
        <v>Chesham Prep</v>
      </c>
      <c r="N143" s="34" t="str">
        <f t="shared" ref="N143:N145" si="166">E143</f>
        <v>1.49.12</v>
      </c>
      <c r="O143" s="19">
        <v>5</v>
      </c>
      <c r="P143" s="36"/>
      <c r="Q143" s="20">
        <v>1</v>
      </c>
      <c r="R143" s="20">
        <f t="shared" ref="R143" si="167">R144-1</f>
        <v>3</v>
      </c>
      <c r="S143" s="42" t="str">
        <f t="shared" ref="S143:S145" si="168">CONCATENATE(TEXT(O143,0),TEXT(Q143,0),TEXT(R143,0))</f>
        <v>513</v>
      </c>
      <c r="T143" s="19" t="str">
        <f>VLOOKUP($R143,$K$143:$N$145,T$28,)</f>
        <v>Henry Baxendale</v>
      </c>
      <c r="U143" s="19" t="str">
        <f>VLOOKUP($R143,$K$143:$N$145,U$28,)</f>
        <v>Heath Mount</v>
      </c>
      <c r="V143" s="19" t="str">
        <f>VLOOKUP($R143,$K$143:$N$145,V$28,)</f>
        <v>1.47.00</v>
      </c>
      <c r="X143" s="17">
        <f t="shared" ref="X143" si="169">IF(Q143="","",Q143)</f>
        <v>1</v>
      </c>
      <c r="Y143" s="19">
        <f t="shared" ref="Y143" si="170">R143</f>
        <v>3</v>
      </c>
      <c r="Z143" s="43">
        <f>VLOOKUP($S143,'Programme and CT sheets'!$A:$I,8,)</f>
        <v>93.32</v>
      </c>
      <c r="AB143" s="44" t="str">
        <f t="shared" ref="AB143" si="171">T143</f>
        <v>Henry Baxendale</v>
      </c>
      <c r="AC143" s="44" t="str">
        <f t="shared" ref="AC143" si="172">U143</f>
        <v>Heath Mount</v>
      </c>
      <c r="AE143" s="11">
        <f>IFERROR(RANK(Z143,$Z$143:$Z$153,1),"DQ")</f>
        <v>5</v>
      </c>
      <c r="AF143" s="7">
        <f t="shared" ref="AF143" si="173">Z143</f>
        <v>93.32</v>
      </c>
      <c r="AG143" s="7"/>
      <c r="AH143" s="147">
        <f t="shared" ref="AH143" si="174">B143</f>
        <v>1</v>
      </c>
      <c r="AI143" s="135" t="str">
        <f>VLOOKUP(VLOOKUP($AH143,$AE$143:$AF$153,2,),$Z$143:$AC$153,3,)</f>
        <v>Lanre Pratt</v>
      </c>
      <c r="AJ143" s="135" t="str">
        <f>VLOOKUP(VLOOKUP($AH143,$AE$143:$AF$153,2,),$Z$143:$AD$153,4,)</f>
        <v>Haberdashers Boys</v>
      </c>
      <c r="AK143" s="148" t="str">
        <f>VLOOKUP($AI143,$C$143:$E$153,3,)</f>
        <v>1.41.92</v>
      </c>
      <c r="AL143" s="148" t="str">
        <f t="shared" ref="AL143" si="175">"1."&amp;TEXT(VLOOKUP($AH143,$AE$143:$AF$153,2,)-60,"0.00")</f>
        <v>1.26.40</v>
      </c>
      <c r="AM143" s="149" t="str">
        <f>IFERROR(IF(FIND("DQ",AL143),VLOOKUP(AL143,'DQ Codes'!$B:$C,2,),""),"")</f>
        <v/>
      </c>
    </row>
    <row r="144" spans="2:39" ht="15" customHeight="1" x14ac:dyDescent="0.25">
      <c r="B144" s="11">
        <v>2</v>
      </c>
      <c r="C144" s="5" t="s">
        <v>34</v>
      </c>
      <c r="D144" s="5" t="s">
        <v>15</v>
      </c>
      <c r="E144" s="6" t="s">
        <v>199</v>
      </c>
      <c r="K144" s="35">
        <v>3</v>
      </c>
      <c r="L144" s="36" t="str">
        <f t="shared" si="164"/>
        <v>Henry Baxendale</v>
      </c>
      <c r="M144" s="36" t="str">
        <f t="shared" si="165"/>
        <v>Heath Mount</v>
      </c>
      <c r="N144" s="37" t="str">
        <f t="shared" si="166"/>
        <v>1.47.00</v>
      </c>
      <c r="O144" s="19">
        <v>5</v>
      </c>
      <c r="P144" s="36"/>
      <c r="Q144" s="20">
        <v>1</v>
      </c>
      <c r="R144" s="20">
        <f>R145-1</f>
        <v>4</v>
      </c>
      <c r="S144" s="42" t="str">
        <f t="shared" si="168"/>
        <v>514</v>
      </c>
      <c r="T144" s="19" t="str">
        <f>VLOOKUP($R144,$K$143:$N$145,T$28,)</f>
        <v>Charlie Sylvester</v>
      </c>
      <c r="U144" s="19" t="str">
        <f>VLOOKUP($R144,$K$143:$N$145,U$28,)</f>
        <v>Harvey Road</v>
      </c>
      <c r="V144" s="19" t="str">
        <f>VLOOKUP($R144,$K$143:$N$145,V$28,)</f>
        <v>1.45.58</v>
      </c>
      <c r="X144" s="17">
        <f t="shared" ref="X144:X153" si="176">IF(Q144="","",Q144)</f>
        <v>1</v>
      </c>
      <c r="Y144" s="19">
        <f t="shared" ref="Y144:Y153" si="177">R144</f>
        <v>4</v>
      </c>
      <c r="Z144" s="43">
        <f>VLOOKUP($S144,'Programme and CT sheets'!$A:$I,8,)</f>
        <v>94.88</v>
      </c>
      <c r="AB144" s="44" t="str">
        <f t="shared" ref="AB144:AB153" si="178">T144</f>
        <v>Charlie Sylvester</v>
      </c>
      <c r="AC144" s="44" t="str">
        <f t="shared" ref="AC144:AC153" si="179">U144</f>
        <v>Harvey Road</v>
      </c>
      <c r="AE144" s="11">
        <f t="shared" ref="AE144:AE153" si="180">IFERROR(RANK(Z144,$Z$143:$Z$153,1),"DQ")</f>
        <v>6</v>
      </c>
      <c r="AF144" s="7">
        <f t="shared" ref="AF144:AF153" si="181">Z144</f>
        <v>94.88</v>
      </c>
      <c r="AG144" s="7"/>
      <c r="AH144" s="147">
        <f t="shared" ref="AH144:AH153" si="182">B144</f>
        <v>2</v>
      </c>
      <c r="AI144" s="135" t="str">
        <f t="shared" ref="AI144:AI153" si="183">VLOOKUP(VLOOKUP($AH144,$AE$143:$AF$153,2,),$Z$143:$AC$153,3,)</f>
        <v>Lucas Hartley</v>
      </c>
      <c r="AJ144" s="135" t="str">
        <f t="shared" ref="AJ144:AJ153" si="184">VLOOKUP(VLOOKUP($AH144,$AE$143:$AF$153,2,),$Z$143:$AD$153,4,)</f>
        <v>How Wood</v>
      </c>
      <c r="AK144" s="148" t="str">
        <f t="shared" ref="AK144:AK153" si="185">VLOOKUP($AI144,$C$143:$E$153,3,)</f>
        <v>1.29.48</v>
      </c>
      <c r="AL144" s="148" t="str">
        <f>"1."&amp;TEXT(VLOOKUP($AH144,$AE$143:$AF$153,2,)-60,"0.00")</f>
        <v>1.29.84</v>
      </c>
      <c r="AM144" s="149" t="str">
        <f>IFERROR(IF(FIND("DQ",AL144),VLOOKUP(AL144,'DQ Codes'!$B:$C,2,),""),"")</f>
        <v/>
      </c>
    </row>
    <row r="145" spans="2:39" ht="15" customHeight="1" x14ac:dyDescent="0.25">
      <c r="B145" s="10">
        <v>3</v>
      </c>
      <c r="C145" s="5" t="s">
        <v>33</v>
      </c>
      <c r="D145" s="5" t="s">
        <v>16</v>
      </c>
      <c r="E145" s="6" t="s">
        <v>209</v>
      </c>
      <c r="K145" s="40">
        <v>4</v>
      </c>
      <c r="L145" s="38" t="str">
        <f t="shared" si="164"/>
        <v>Charlie Sylvester</v>
      </c>
      <c r="M145" s="38" t="str">
        <f t="shared" si="165"/>
        <v>Harvey Road</v>
      </c>
      <c r="N145" s="39" t="str">
        <f t="shared" si="166"/>
        <v>1.45.58</v>
      </c>
      <c r="O145" s="19">
        <v>5</v>
      </c>
      <c r="P145" s="36"/>
      <c r="Q145" s="20">
        <v>1</v>
      </c>
      <c r="R145" s="101">
        <v>5</v>
      </c>
      <c r="S145" s="42" t="str">
        <f t="shared" si="168"/>
        <v>515</v>
      </c>
      <c r="T145" s="19" t="str">
        <f>VLOOKUP($R145,$K$143:$N$145,T$28,)</f>
        <v>Nicholas Pemberton</v>
      </c>
      <c r="U145" s="19" t="str">
        <f>VLOOKUP($R145,$K$143:$N$145,U$28,)</f>
        <v>Chesham Prep</v>
      </c>
      <c r="V145" s="19" t="str">
        <f>VLOOKUP($R145,$K$143:$N$145,V$28,)</f>
        <v>1.49.12</v>
      </c>
      <c r="X145" s="17">
        <f t="shared" si="176"/>
        <v>1</v>
      </c>
      <c r="Y145" s="19">
        <f t="shared" si="177"/>
        <v>5</v>
      </c>
      <c r="Z145" s="43">
        <f>VLOOKUP($S145,'Programme and CT sheets'!$A:$I,8,)</f>
        <v>109.19</v>
      </c>
      <c r="AB145" s="44" t="str">
        <f t="shared" si="178"/>
        <v>Nicholas Pemberton</v>
      </c>
      <c r="AC145" s="44" t="str">
        <f t="shared" si="179"/>
        <v>Chesham Prep</v>
      </c>
      <c r="AE145" s="11">
        <f t="shared" si="180"/>
        <v>9</v>
      </c>
      <c r="AF145" s="7">
        <f t="shared" si="181"/>
        <v>109.19</v>
      </c>
      <c r="AG145" s="7"/>
      <c r="AH145" s="147">
        <f t="shared" si="182"/>
        <v>3</v>
      </c>
      <c r="AI145" s="135" t="str">
        <f t="shared" si="183"/>
        <v>Theo Lim</v>
      </c>
      <c r="AJ145" s="135" t="str">
        <f t="shared" si="184"/>
        <v>St Anthony's</v>
      </c>
      <c r="AK145" s="148" t="str">
        <f t="shared" si="185"/>
        <v>1.36.39</v>
      </c>
      <c r="AL145" s="148" t="str">
        <f>"1."&amp;TEXT(VLOOKUP($AH145,$AE$143:$AF$153,2,)-60,"0.00")</f>
        <v>1.32.74</v>
      </c>
      <c r="AM145" s="149" t="str">
        <f>IFERROR(IF(FIND("DQ",AL145),VLOOKUP(AL145,'DQ Codes'!$B:$C,2,),""),"")</f>
        <v/>
      </c>
    </row>
    <row r="146" spans="2:39" ht="15" customHeight="1" x14ac:dyDescent="0.25">
      <c r="B146" s="11">
        <v>4</v>
      </c>
      <c r="C146" s="5" t="s">
        <v>30</v>
      </c>
      <c r="D146" s="5" t="s">
        <v>14</v>
      </c>
      <c r="E146" s="6" t="s">
        <v>200</v>
      </c>
      <c r="K146" s="32">
        <f t="shared" ref="K146" si="186">K148+1</f>
        <v>8</v>
      </c>
      <c r="L146" s="33" t="str">
        <f t="shared" ref="L146:L153" si="187">C146</f>
        <v>William Buckley</v>
      </c>
      <c r="M146" s="33" t="str">
        <f t="shared" ref="M146:M153" si="188">D146</f>
        <v>Parkgate</v>
      </c>
      <c r="N146" s="34" t="str">
        <f t="shared" ref="N146:N153" si="189">E146</f>
        <v>1.44.77</v>
      </c>
      <c r="O146" s="19">
        <v>5</v>
      </c>
      <c r="P146" s="36"/>
      <c r="Q146" s="20">
        <v>2</v>
      </c>
      <c r="R146" s="20">
        <f t="shared" ref="R146:R151" si="190">R147-1</f>
        <v>1</v>
      </c>
      <c r="S146" s="42" t="str">
        <f t="shared" ref="S146:S153" si="191">CONCATENATE(TEXT(O146,0),TEXT(Q146,0),TEXT(R146,0))</f>
        <v>521</v>
      </c>
      <c r="T146" s="19" t="str">
        <f>VLOOKUP($R146,$K$146:$N$153,T$28,)</f>
        <v>Nuccio Stanton-Rotondi</v>
      </c>
      <c r="U146" s="19" t="str">
        <f>VLOOKUP($R146,$K$146:$N$153,U$28,)</f>
        <v>Edge Grove</v>
      </c>
      <c r="V146" s="19" t="str">
        <f>VLOOKUP($R146,$K$146:$N$153,V$28,)</f>
        <v>1.42.41</v>
      </c>
      <c r="X146" s="17">
        <f t="shared" si="176"/>
        <v>2</v>
      </c>
      <c r="Y146" s="19">
        <f t="shared" si="177"/>
        <v>1</v>
      </c>
      <c r="Z146" s="43">
        <f>VLOOKUP($S146,'Programme and CT sheets'!$A:$I,8,)</f>
        <v>199.5</v>
      </c>
      <c r="AB146" s="44" t="str">
        <f t="shared" si="178"/>
        <v>Nuccio Stanton-Rotondi</v>
      </c>
      <c r="AC146" s="44" t="str">
        <f t="shared" si="179"/>
        <v>Edge Grove</v>
      </c>
      <c r="AE146" s="11">
        <f t="shared" si="180"/>
        <v>11</v>
      </c>
      <c r="AF146" s="7">
        <f t="shared" si="181"/>
        <v>199.5</v>
      </c>
      <c r="AG146" s="7"/>
      <c r="AH146" s="147">
        <f t="shared" si="182"/>
        <v>4</v>
      </c>
      <c r="AI146" s="135" t="str">
        <f t="shared" si="183"/>
        <v>George Collier</v>
      </c>
      <c r="AJ146" s="135" t="str">
        <f t="shared" si="184"/>
        <v>Berkhamsted</v>
      </c>
      <c r="AK146" s="148" t="str">
        <f t="shared" si="185"/>
        <v>1.38.09</v>
      </c>
      <c r="AL146" s="148" t="str">
        <f>"1."&amp;TEXT(VLOOKUP($AH146,$AE$143:$AF$153,2,)-60,"0.00")</f>
        <v>1.32.85</v>
      </c>
      <c r="AM146" s="149" t="str">
        <f>IFERROR(IF(FIND("DQ",AL146),VLOOKUP(AL146,'DQ Codes'!$B:$C,2,),""),"")</f>
        <v/>
      </c>
    </row>
    <row r="147" spans="2:39" ht="15" customHeight="1" x14ac:dyDescent="0.25">
      <c r="B147" s="11">
        <v>5</v>
      </c>
      <c r="C147" s="5" t="s">
        <v>31</v>
      </c>
      <c r="D147" s="5" t="s">
        <v>12</v>
      </c>
      <c r="E147" s="6" t="s">
        <v>208</v>
      </c>
      <c r="K147" s="35">
        <f t="shared" ref="K147" si="192">K149-1</f>
        <v>1</v>
      </c>
      <c r="L147" s="36" t="str">
        <f t="shared" si="187"/>
        <v>Nuccio Stanton-Rotondi</v>
      </c>
      <c r="M147" s="36" t="str">
        <f t="shared" si="188"/>
        <v>Edge Grove</v>
      </c>
      <c r="N147" s="37" t="str">
        <f t="shared" si="189"/>
        <v>1.42.41</v>
      </c>
      <c r="O147" s="19">
        <v>5</v>
      </c>
      <c r="P147" s="36"/>
      <c r="Q147" s="20">
        <v>2</v>
      </c>
      <c r="R147" s="20">
        <f t="shared" si="190"/>
        <v>2</v>
      </c>
      <c r="S147" s="42" t="str">
        <f t="shared" si="191"/>
        <v>522</v>
      </c>
      <c r="T147" s="19" t="str">
        <f>VLOOKUP($R147,$K$146:$N$153,T$28,)</f>
        <v>Myles  Presence</v>
      </c>
      <c r="U147" s="19" t="str">
        <f>VLOOKUP($R147,$K$146:$N$153,U$28,)</f>
        <v>Heath Mount</v>
      </c>
      <c r="V147" s="19" t="str">
        <f>VLOOKUP($R147,$K$146:$N$153,V$28,)</f>
        <v>1.40.00</v>
      </c>
      <c r="X147" s="17">
        <f t="shared" si="176"/>
        <v>2</v>
      </c>
      <c r="Y147" s="19">
        <f t="shared" si="177"/>
        <v>2</v>
      </c>
      <c r="Z147" s="43">
        <f>VLOOKUP($S147,'Programme and CT sheets'!$A:$I,8,)</f>
        <v>99.92</v>
      </c>
      <c r="AB147" s="44" t="str">
        <f t="shared" si="178"/>
        <v>Myles  Presence</v>
      </c>
      <c r="AC147" s="44" t="str">
        <f t="shared" si="179"/>
        <v>Heath Mount</v>
      </c>
      <c r="AE147" s="11">
        <f t="shared" si="180"/>
        <v>7</v>
      </c>
      <c r="AF147" s="7">
        <f t="shared" si="181"/>
        <v>99.92</v>
      </c>
      <c r="AG147" s="7"/>
      <c r="AH147" s="147">
        <f t="shared" si="182"/>
        <v>5</v>
      </c>
      <c r="AI147" s="135" t="str">
        <f t="shared" si="183"/>
        <v>Henry Baxendale</v>
      </c>
      <c r="AJ147" s="135" t="str">
        <f t="shared" si="184"/>
        <v>Heath Mount</v>
      </c>
      <c r="AK147" s="148" t="str">
        <f t="shared" si="185"/>
        <v>1.47.00</v>
      </c>
      <c r="AL147" s="148" t="str">
        <f>"1."&amp;TEXT(VLOOKUP($AH147,$AE$143:$AF$153,2,)-60,"0.00")</f>
        <v>1.33.32</v>
      </c>
      <c r="AM147" s="149" t="str">
        <f>IFERROR(IF(FIND("DQ",AL147),VLOOKUP(AL147,'DQ Codes'!$B:$C,2,),""),"")</f>
        <v/>
      </c>
    </row>
    <row r="148" spans="2:39" ht="15" customHeight="1" x14ac:dyDescent="0.25">
      <c r="B148" s="10">
        <v>6</v>
      </c>
      <c r="C148" s="5" t="s">
        <v>24</v>
      </c>
      <c r="D148" s="5" t="s">
        <v>8</v>
      </c>
      <c r="E148" s="6" t="s">
        <v>207</v>
      </c>
      <c r="K148" s="35">
        <f t="shared" ref="K148" si="193">K150+1</f>
        <v>7</v>
      </c>
      <c r="L148" s="36" t="str">
        <f t="shared" si="187"/>
        <v>Lanre Pratt</v>
      </c>
      <c r="M148" s="36" t="str">
        <f t="shared" si="188"/>
        <v>Haberdashers Boys</v>
      </c>
      <c r="N148" s="37" t="str">
        <f t="shared" si="189"/>
        <v>1.41.92</v>
      </c>
      <c r="O148" s="19">
        <v>5</v>
      </c>
      <c r="P148" s="36"/>
      <c r="Q148" s="20">
        <v>2</v>
      </c>
      <c r="R148" s="20">
        <f t="shared" si="190"/>
        <v>3</v>
      </c>
      <c r="S148" s="42" t="str">
        <f t="shared" si="191"/>
        <v>523</v>
      </c>
      <c r="T148" s="19" t="str">
        <f>VLOOKUP($R148,$K$146:$N$153,T$28,)</f>
        <v>Theo Lim</v>
      </c>
      <c r="U148" s="19" t="str">
        <f>VLOOKUP($R148,$K$146:$N$153,U$28,)</f>
        <v>St Anthony's</v>
      </c>
      <c r="V148" s="19" t="str">
        <f>VLOOKUP($R148,$K$146:$N$153,V$28,)</f>
        <v>1.36.39</v>
      </c>
      <c r="X148" s="17">
        <f t="shared" si="176"/>
        <v>2</v>
      </c>
      <c r="Y148" s="19">
        <f t="shared" si="177"/>
        <v>3</v>
      </c>
      <c r="Z148" s="43">
        <f>VLOOKUP($S148,'Programme and CT sheets'!$A:$I,8,)</f>
        <v>92.74</v>
      </c>
      <c r="AB148" s="44" t="str">
        <f t="shared" si="178"/>
        <v>Theo Lim</v>
      </c>
      <c r="AC148" s="44" t="str">
        <f t="shared" si="179"/>
        <v>St Anthony's</v>
      </c>
      <c r="AE148" s="11">
        <f t="shared" si="180"/>
        <v>3</v>
      </c>
      <c r="AF148" s="7">
        <f t="shared" si="181"/>
        <v>92.74</v>
      </c>
      <c r="AG148" s="7"/>
      <c r="AH148" s="147">
        <f t="shared" si="182"/>
        <v>6</v>
      </c>
      <c r="AI148" s="135" t="str">
        <f t="shared" si="183"/>
        <v>Charlie Sylvester</v>
      </c>
      <c r="AJ148" s="135" t="str">
        <f t="shared" si="184"/>
        <v>Harvey Road</v>
      </c>
      <c r="AK148" s="148" t="str">
        <f t="shared" si="185"/>
        <v>1.45.58</v>
      </c>
      <c r="AL148" s="148" t="str">
        <f>"1."&amp;TEXT(VLOOKUP($AH148,$AE$143:$AF$153,2,)-60,"0.00")</f>
        <v>1.34.88</v>
      </c>
      <c r="AM148" s="149" t="str">
        <f>IFERROR(IF(FIND("DQ",AL148),VLOOKUP(AL148,'DQ Codes'!$B:$C,2,),""),"")</f>
        <v/>
      </c>
    </row>
    <row r="149" spans="2:39" ht="15" customHeight="1" x14ac:dyDescent="0.25">
      <c r="B149" s="11">
        <v>7</v>
      </c>
      <c r="C149" s="5" t="s">
        <v>32</v>
      </c>
      <c r="D149" s="5" t="s">
        <v>15</v>
      </c>
      <c r="E149" s="6" t="s">
        <v>144</v>
      </c>
      <c r="K149" s="35">
        <f t="shared" ref="K149" si="194">K151-1</f>
        <v>2</v>
      </c>
      <c r="L149" s="36" t="str">
        <f t="shared" si="187"/>
        <v>Myles  Presence</v>
      </c>
      <c r="M149" s="36" t="str">
        <f t="shared" si="188"/>
        <v>Heath Mount</v>
      </c>
      <c r="N149" s="37" t="str">
        <f t="shared" si="189"/>
        <v>1.40.00</v>
      </c>
      <c r="O149" s="19">
        <v>5</v>
      </c>
      <c r="P149" s="36"/>
      <c r="Q149" s="20">
        <v>2</v>
      </c>
      <c r="R149" s="20">
        <f t="shared" si="190"/>
        <v>4</v>
      </c>
      <c r="S149" s="42" t="str">
        <f t="shared" si="191"/>
        <v>524</v>
      </c>
      <c r="T149" s="19" t="str">
        <f>VLOOKUP($R149,$K$146:$N$153,T$28,)</f>
        <v>Lucas Hartley</v>
      </c>
      <c r="U149" s="19" t="str">
        <f>VLOOKUP($R149,$K$146:$N$153,U$28,)</f>
        <v>How Wood</v>
      </c>
      <c r="V149" s="19" t="str">
        <f>VLOOKUP($R149,$K$146:$N$153,V$28,)</f>
        <v>1.29.48</v>
      </c>
      <c r="X149" s="17">
        <f t="shared" si="176"/>
        <v>2</v>
      </c>
      <c r="Y149" s="19">
        <f t="shared" si="177"/>
        <v>4</v>
      </c>
      <c r="Z149" s="43">
        <f>VLOOKUP($S149,'Programme and CT sheets'!$A:$I,8,)</f>
        <v>89.84</v>
      </c>
      <c r="AB149" s="44" t="str">
        <f t="shared" si="178"/>
        <v>Lucas Hartley</v>
      </c>
      <c r="AC149" s="44" t="str">
        <f t="shared" si="179"/>
        <v>How Wood</v>
      </c>
      <c r="AE149" s="11">
        <f t="shared" si="180"/>
        <v>2</v>
      </c>
      <c r="AF149" s="7">
        <f t="shared" si="181"/>
        <v>89.84</v>
      </c>
      <c r="AG149" s="7"/>
      <c r="AH149" s="147">
        <f t="shared" si="182"/>
        <v>7</v>
      </c>
      <c r="AI149" s="135" t="str">
        <f t="shared" si="183"/>
        <v>Myles  Presence</v>
      </c>
      <c r="AJ149" s="135" t="str">
        <f t="shared" si="184"/>
        <v>Heath Mount</v>
      </c>
      <c r="AK149" s="148" t="str">
        <f t="shared" si="185"/>
        <v>1.40.00</v>
      </c>
      <c r="AL149" s="148" t="str">
        <f>"1."&amp;TEXT(VLOOKUP($AH149,$AE$143:$AF$153,2,)-60,"0.00")</f>
        <v>1.39.92</v>
      </c>
      <c r="AM149" s="149" t="str">
        <f>IFERROR(IF(FIND("DQ",AL149),VLOOKUP(AL149,'DQ Codes'!$B:$C,2,),""),"")</f>
        <v/>
      </c>
    </row>
    <row r="150" spans="2:39" ht="15" customHeight="1" x14ac:dyDescent="0.25">
      <c r="B150" s="11">
        <v>8</v>
      </c>
      <c r="C150" s="5" t="s">
        <v>201</v>
      </c>
      <c r="D150" s="5" t="s">
        <v>17</v>
      </c>
      <c r="E150" s="6" t="s">
        <v>202</v>
      </c>
      <c r="K150" s="35">
        <f>K152+1</f>
        <v>6</v>
      </c>
      <c r="L150" s="36" t="str">
        <f t="shared" si="187"/>
        <v>George Collier</v>
      </c>
      <c r="M150" s="36" t="str">
        <f t="shared" si="188"/>
        <v>Berkhamsted</v>
      </c>
      <c r="N150" s="37" t="str">
        <f t="shared" si="189"/>
        <v>1.38.09</v>
      </c>
      <c r="O150" s="19">
        <v>5</v>
      </c>
      <c r="P150" s="36"/>
      <c r="Q150" s="20">
        <v>2</v>
      </c>
      <c r="R150" s="20">
        <f t="shared" si="190"/>
        <v>5</v>
      </c>
      <c r="S150" s="42" t="str">
        <f t="shared" si="191"/>
        <v>525</v>
      </c>
      <c r="T150" s="19" t="str">
        <f>VLOOKUP($R150,$K$146:$N$153,T$28,)</f>
        <v>Alexandeh Ghosh</v>
      </c>
      <c r="U150" s="19" t="str">
        <f>VLOOKUP($R150,$K$146:$N$153,U$28,)</f>
        <v>Edge Grove</v>
      </c>
      <c r="V150" s="19" t="str">
        <f>VLOOKUP($R150,$K$146:$N$153,V$28,)</f>
        <v>1.36.00</v>
      </c>
      <c r="X150" s="17">
        <f t="shared" si="176"/>
        <v>2</v>
      </c>
      <c r="Y150" s="19">
        <f t="shared" si="177"/>
        <v>5</v>
      </c>
      <c r="Z150" s="43">
        <f>VLOOKUP($S150,'Programme and CT sheets'!$A:$I,8,)</f>
        <v>199.49</v>
      </c>
      <c r="AB150" s="44" t="str">
        <f t="shared" si="178"/>
        <v>Alexandeh Ghosh</v>
      </c>
      <c r="AC150" s="44" t="str">
        <f t="shared" si="179"/>
        <v>Edge Grove</v>
      </c>
      <c r="AE150" s="11">
        <f t="shared" si="180"/>
        <v>10</v>
      </c>
      <c r="AF150" s="7">
        <f t="shared" si="181"/>
        <v>199.49</v>
      </c>
      <c r="AG150" s="7"/>
      <c r="AH150" s="147">
        <f t="shared" si="182"/>
        <v>8</v>
      </c>
      <c r="AI150" s="135" t="str">
        <f t="shared" si="183"/>
        <v>William Buckley</v>
      </c>
      <c r="AJ150" s="135" t="str">
        <f t="shared" si="184"/>
        <v>Parkgate</v>
      </c>
      <c r="AK150" s="148" t="str">
        <f t="shared" si="185"/>
        <v>1.44.77</v>
      </c>
      <c r="AL150" s="148" t="str">
        <f>"1."&amp;TEXT(VLOOKUP($AH150,$AE$143:$AF$153,2,)-60,"0.00")</f>
        <v>1.42.76</v>
      </c>
      <c r="AM150" s="149" t="str">
        <f>IFERROR(IF(FIND("DQ",AL150),VLOOKUP(AL150,'DQ Codes'!$B:$C,2,),""),"")</f>
        <v/>
      </c>
    </row>
    <row r="151" spans="2:39" ht="15" customHeight="1" x14ac:dyDescent="0.25">
      <c r="B151" s="10">
        <v>9</v>
      </c>
      <c r="C151" s="5" t="s">
        <v>26</v>
      </c>
      <c r="D151" s="5" t="s">
        <v>10</v>
      </c>
      <c r="E151" s="6" t="s">
        <v>205</v>
      </c>
      <c r="K151" s="35">
        <f>K153-1</f>
        <v>3</v>
      </c>
      <c r="L151" s="36" t="str">
        <f t="shared" si="187"/>
        <v>Theo Lim</v>
      </c>
      <c r="M151" s="36" t="str">
        <f t="shared" si="188"/>
        <v>St Anthony's</v>
      </c>
      <c r="N151" s="37" t="str">
        <f t="shared" si="189"/>
        <v>1.36.39</v>
      </c>
      <c r="O151" s="19">
        <v>5</v>
      </c>
      <c r="P151" s="36"/>
      <c r="Q151" s="20">
        <v>2</v>
      </c>
      <c r="R151" s="20">
        <f t="shared" si="190"/>
        <v>6</v>
      </c>
      <c r="S151" s="42" t="str">
        <f t="shared" si="191"/>
        <v>526</v>
      </c>
      <c r="T151" s="19" t="str">
        <f>VLOOKUP($R151,$K$146:$N$153,T$28,)</f>
        <v>George Collier</v>
      </c>
      <c r="U151" s="19" t="str">
        <f>VLOOKUP($R151,$K$146:$N$153,U$28,)</f>
        <v>Berkhamsted</v>
      </c>
      <c r="V151" s="19" t="str">
        <f>VLOOKUP($R151,$K$146:$N$153,V$28,)</f>
        <v>1.38.09</v>
      </c>
      <c r="X151" s="17">
        <f t="shared" si="176"/>
        <v>2</v>
      </c>
      <c r="Y151" s="19">
        <f t="shared" si="177"/>
        <v>6</v>
      </c>
      <c r="Z151" s="43">
        <f>VLOOKUP($S151,'Programme and CT sheets'!$A:$I,8,)</f>
        <v>92.85</v>
      </c>
      <c r="AB151" s="44" t="str">
        <f t="shared" si="178"/>
        <v>George Collier</v>
      </c>
      <c r="AC151" s="44" t="str">
        <f t="shared" si="179"/>
        <v>Berkhamsted</v>
      </c>
      <c r="AE151" s="11">
        <f t="shared" si="180"/>
        <v>4</v>
      </c>
      <c r="AF151" s="7">
        <f t="shared" si="181"/>
        <v>92.85</v>
      </c>
      <c r="AG151" s="7"/>
      <c r="AH151" s="147">
        <f t="shared" si="182"/>
        <v>9</v>
      </c>
      <c r="AI151" s="135" t="str">
        <f t="shared" si="183"/>
        <v>Nicholas Pemberton</v>
      </c>
      <c r="AJ151" s="135" t="str">
        <f t="shared" si="184"/>
        <v>Chesham Prep</v>
      </c>
      <c r="AK151" s="148" t="str">
        <f t="shared" si="185"/>
        <v>1.49.12</v>
      </c>
      <c r="AL151" s="148" t="str">
        <f>"1."&amp;TEXT(VLOOKUP($AH151,$AE$143:$AF$153,2,)-60,"0.00")</f>
        <v>1.49.19</v>
      </c>
      <c r="AM151" s="149" t="str">
        <f>IFERROR(IF(FIND("DQ",AL151),VLOOKUP(AL151,'DQ Codes'!$B:$C,2,),""),"")</f>
        <v/>
      </c>
    </row>
    <row r="152" spans="2:39" ht="15" x14ac:dyDescent="0.25">
      <c r="B152" s="11">
        <v>10</v>
      </c>
      <c r="C152" s="5" t="s">
        <v>28</v>
      </c>
      <c r="D152" s="5" t="s">
        <v>12</v>
      </c>
      <c r="E152" s="6" t="s">
        <v>203</v>
      </c>
      <c r="K152" s="35">
        <f>K153+1</f>
        <v>5</v>
      </c>
      <c r="L152" s="36" t="str">
        <f t="shared" si="187"/>
        <v>Alexandeh Ghosh</v>
      </c>
      <c r="M152" s="36" t="str">
        <f t="shared" si="188"/>
        <v>Edge Grove</v>
      </c>
      <c r="N152" s="37" t="str">
        <f t="shared" si="189"/>
        <v>1.36.00</v>
      </c>
      <c r="O152" s="19">
        <v>5</v>
      </c>
      <c r="P152" s="36"/>
      <c r="Q152" s="20">
        <v>2</v>
      </c>
      <c r="R152" s="20">
        <f>R153-1</f>
        <v>7</v>
      </c>
      <c r="S152" s="42" t="str">
        <f t="shared" si="191"/>
        <v>527</v>
      </c>
      <c r="T152" s="19" t="str">
        <f>VLOOKUP($R152,$K$146:$N$153,T$28,)</f>
        <v>Lanre Pratt</v>
      </c>
      <c r="U152" s="19" t="str">
        <f>VLOOKUP($R152,$K$146:$N$153,U$28,)</f>
        <v>Haberdashers Boys</v>
      </c>
      <c r="V152" s="19" t="str">
        <f>VLOOKUP($R152,$K$146:$N$153,V$28,)</f>
        <v>1.41.92</v>
      </c>
      <c r="X152" s="17">
        <f t="shared" si="176"/>
        <v>2</v>
      </c>
      <c r="Y152" s="19">
        <f t="shared" si="177"/>
        <v>7</v>
      </c>
      <c r="Z152" s="43">
        <f>VLOOKUP($S152,'Programme and CT sheets'!$A:$I,8,)</f>
        <v>86.4</v>
      </c>
      <c r="AB152" s="44" t="str">
        <f t="shared" si="178"/>
        <v>Lanre Pratt</v>
      </c>
      <c r="AC152" s="44" t="str">
        <f t="shared" si="179"/>
        <v>Haberdashers Boys</v>
      </c>
      <c r="AE152" s="11">
        <f t="shared" si="180"/>
        <v>1</v>
      </c>
      <c r="AF152" s="7">
        <f t="shared" si="181"/>
        <v>86.4</v>
      </c>
      <c r="AG152" s="7"/>
      <c r="AH152" s="147">
        <f t="shared" si="182"/>
        <v>10</v>
      </c>
      <c r="AI152" s="135" t="str">
        <f t="shared" si="183"/>
        <v>Alexandeh Ghosh</v>
      </c>
      <c r="AJ152" s="135" t="str">
        <f t="shared" si="184"/>
        <v>Edge Grove</v>
      </c>
      <c r="AK152" s="148" t="str">
        <f t="shared" si="185"/>
        <v>1.36.00</v>
      </c>
      <c r="AL152" s="148" t="s">
        <v>502</v>
      </c>
      <c r="AM152" s="149" t="str">
        <f>IFERROR(IF(FIND("DQ",AL152),VLOOKUP(AL152,'DQ Codes'!$B:$C,2,),""),"")</f>
        <v/>
      </c>
    </row>
    <row r="153" spans="2:39" ht="45" x14ac:dyDescent="0.25">
      <c r="B153" s="11">
        <v>11</v>
      </c>
      <c r="C153" s="5" t="s">
        <v>25</v>
      </c>
      <c r="D153" s="5" t="s">
        <v>9</v>
      </c>
      <c r="E153" s="6" t="s">
        <v>204</v>
      </c>
      <c r="K153" s="40">
        <v>4</v>
      </c>
      <c r="L153" s="38" t="str">
        <f t="shared" si="187"/>
        <v>Lucas Hartley</v>
      </c>
      <c r="M153" s="38" t="str">
        <f t="shared" si="188"/>
        <v>How Wood</v>
      </c>
      <c r="N153" s="39" t="str">
        <f t="shared" si="189"/>
        <v>1.29.48</v>
      </c>
      <c r="O153" s="19">
        <v>5</v>
      </c>
      <c r="P153" s="36"/>
      <c r="Q153" s="20">
        <v>2</v>
      </c>
      <c r="R153" s="29">
        <v>8</v>
      </c>
      <c r="S153" s="42" t="str">
        <f t="shared" si="191"/>
        <v>528</v>
      </c>
      <c r="T153" s="19" t="str">
        <f>VLOOKUP($R153,$K$146:$N$153,T$28,)</f>
        <v>William Buckley</v>
      </c>
      <c r="U153" s="19" t="str">
        <f>VLOOKUP($R153,$K$146:$N$153,U$28,)</f>
        <v>Parkgate</v>
      </c>
      <c r="V153" s="19" t="str">
        <f>VLOOKUP($R153,$K$146:$N$153,V$28,)</f>
        <v>1.44.77</v>
      </c>
      <c r="X153" s="17">
        <f t="shared" si="176"/>
        <v>2</v>
      </c>
      <c r="Y153" s="19">
        <f t="shared" si="177"/>
        <v>8</v>
      </c>
      <c r="Z153" s="43">
        <f>VLOOKUP($S153,'Programme and CT sheets'!$A:$I,8,)</f>
        <v>102.76</v>
      </c>
      <c r="AB153" s="44" t="str">
        <f t="shared" si="178"/>
        <v>William Buckley</v>
      </c>
      <c r="AC153" s="44" t="str">
        <f t="shared" si="179"/>
        <v>Parkgate</v>
      </c>
      <c r="AE153" s="11">
        <f t="shared" si="180"/>
        <v>8</v>
      </c>
      <c r="AF153" s="7">
        <f t="shared" si="181"/>
        <v>102.76</v>
      </c>
      <c r="AG153" s="7"/>
      <c r="AH153" s="147">
        <f t="shared" si="182"/>
        <v>11</v>
      </c>
      <c r="AI153" s="135" t="str">
        <f t="shared" si="183"/>
        <v>Nuccio Stanton-Rotondi</v>
      </c>
      <c r="AJ153" s="135" t="str">
        <f t="shared" si="184"/>
        <v>Edge Grove</v>
      </c>
      <c r="AK153" s="148" t="str">
        <f t="shared" si="185"/>
        <v>1.42.41</v>
      </c>
      <c r="AL153" s="148" t="s">
        <v>472</v>
      </c>
      <c r="AM153" s="149" t="str">
        <f>IFERROR(IF(FIND("DQ",AL153),VLOOKUP(AL153,'DQ Codes'!$B:$C,2,),""),"")</f>
        <v xml:space="preserve">Did not touch at turn or finish with both hands or touch not simultaneous or hands not separated </v>
      </c>
    </row>
    <row r="154" spans="2:39" ht="15" x14ac:dyDescent="0.25">
      <c r="C154" s="5"/>
      <c r="D154" s="5"/>
      <c r="E154" s="6"/>
      <c r="K154" s="152"/>
      <c r="L154" s="36"/>
      <c r="M154" s="36"/>
      <c r="N154" s="36"/>
      <c r="P154" s="36"/>
      <c r="Q154" s="20"/>
      <c r="R154" s="29"/>
      <c r="S154" s="42"/>
      <c r="V154" s="19"/>
      <c r="X154" s="17"/>
      <c r="Z154" s="43"/>
      <c r="AB154" s="44"/>
      <c r="AC154" s="44"/>
      <c r="AE154" s="11"/>
      <c r="AF154" s="7"/>
      <c r="AG154" s="7"/>
      <c r="AH154" s="147"/>
      <c r="AK154" s="148"/>
      <c r="AL154" s="148"/>
    </row>
    <row r="155" spans="2:39" ht="15" customHeight="1" x14ac:dyDescent="0.2">
      <c r="AH155" s="136" t="str">
        <f>B156&amp;" - "&amp;C156&amp;" - "&amp;E156</f>
        <v>Event 6 - Year 5 Girls - 4x25m Individual Medley</v>
      </c>
    </row>
    <row r="156" spans="2:39" ht="15" customHeight="1" x14ac:dyDescent="0.2">
      <c r="B156" s="23" t="s">
        <v>341</v>
      </c>
      <c r="C156" s="2" t="s">
        <v>2</v>
      </c>
      <c r="D156" s="13"/>
      <c r="E156" s="13" t="s">
        <v>5</v>
      </c>
      <c r="G156" s="17" t="s">
        <v>356</v>
      </c>
      <c r="I156" s="19">
        <v>3</v>
      </c>
      <c r="K156" s="19" t="s">
        <v>365</v>
      </c>
      <c r="O156" s="19" t="s">
        <v>368</v>
      </c>
      <c r="P156" s="19" t="s">
        <v>369</v>
      </c>
      <c r="Q156" s="19" t="s">
        <v>367</v>
      </c>
      <c r="R156" s="19" t="s">
        <v>366</v>
      </c>
      <c r="T156" s="19">
        <v>2</v>
      </c>
      <c r="U156" s="19">
        <f>T156+1</f>
        <v>3</v>
      </c>
      <c r="V156" s="17">
        <f>U156+1</f>
        <v>4</v>
      </c>
      <c r="X156" s="19" t="s">
        <v>367</v>
      </c>
      <c r="Y156" s="19" t="s">
        <v>366</v>
      </c>
      <c r="Z156" s="19" t="s">
        <v>372</v>
      </c>
      <c r="AA156" s="19" t="s">
        <v>373</v>
      </c>
      <c r="AB156" s="19" t="s">
        <v>369</v>
      </c>
      <c r="AC156" s="19" t="s">
        <v>374</v>
      </c>
      <c r="AE156" s="19" t="s">
        <v>375</v>
      </c>
      <c r="AF156" s="19"/>
      <c r="AG156" s="19" t="s">
        <v>371</v>
      </c>
      <c r="AH156" s="145" t="s">
        <v>382</v>
      </c>
      <c r="AI156" s="145" t="s">
        <v>369</v>
      </c>
      <c r="AJ156" s="145" t="s">
        <v>374</v>
      </c>
      <c r="AK156" s="146" t="s">
        <v>384</v>
      </c>
      <c r="AL156" s="146" t="s">
        <v>383</v>
      </c>
    </row>
    <row r="157" spans="2:39" ht="15" customHeight="1" x14ac:dyDescent="0.25">
      <c r="B157" s="11">
        <v>1</v>
      </c>
      <c r="C157" s="16" t="s">
        <v>77</v>
      </c>
      <c r="D157" s="16" t="s">
        <v>17</v>
      </c>
      <c r="E157" s="7" t="s">
        <v>235</v>
      </c>
      <c r="K157" s="32">
        <f t="shared" ref="K157" si="195">K159+1</f>
        <v>7</v>
      </c>
      <c r="L157" s="33" t="str">
        <f t="shared" ref="L157:L158" si="196">C157</f>
        <v>Mia Hickman</v>
      </c>
      <c r="M157" s="33" t="str">
        <f t="shared" ref="M157:M158" si="197">D157</f>
        <v>Berkhamsted</v>
      </c>
      <c r="N157" s="34" t="str">
        <f t="shared" ref="N157:N158" si="198">E157</f>
        <v>1.48.53</v>
      </c>
      <c r="O157" s="36">
        <v>6</v>
      </c>
      <c r="P157" s="41"/>
      <c r="Q157" s="20">
        <v>1</v>
      </c>
      <c r="R157" s="42">
        <f t="shared" ref="R157:R161" si="199">R158-1</f>
        <v>2</v>
      </c>
      <c r="S157" s="42" t="str">
        <f t="shared" ref="S157:S158" si="200">CONCATENATE(TEXT(O157,0),TEXT(Q157,0),TEXT(R157,0))</f>
        <v>612</v>
      </c>
      <c r="T157" s="19" t="str">
        <f>VLOOKUP($R157,$K$157:$N$162,T$28,)</f>
        <v>Jemima  Cadge</v>
      </c>
      <c r="U157" s="19" t="str">
        <f>VLOOKUP($R157,$K$157:$N$162,U$28,)</f>
        <v>Berkhamsted</v>
      </c>
      <c r="V157" s="19" t="str">
        <f>VLOOKUP($R157,$K$157:$N$162,V$28,)</f>
        <v>1.45.18</v>
      </c>
      <c r="X157" s="17">
        <f t="shared" ref="X157" si="201">IF(Q157="","",Q157)</f>
        <v>1</v>
      </c>
      <c r="Y157" s="19">
        <f t="shared" ref="Y157" si="202">R157</f>
        <v>2</v>
      </c>
      <c r="Z157" s="43">
        <f>VLOOKUP($S157,'Programme and CT sheets'!$A:$I,8,)</f>
        <v>199.5</v>
      </c>
      <c r="AB157" s="44" t="str">
        <f t="shared" ref="AB157" si="203">T157</f>
        <v>Jemima  Cadge</v>
      </c>
      <c r="AC157" s="44" t="str">
        <f t="shared" ref="AC157" si="204">U157</f>
        <v>Berkhamsted</v>
      </c>
      <c r="AE157" s="11">
        <f>IFERROR(RANK(Z157,$Z$157:$Z$178,1),"DQ")</f>
        <v>21</v>
      </c>
      <c r="AF157" s="7">
        <f t="shared" ref="AF157" si="205">Z157</f>
        <v>199.5</v>
      </c>
      <c r="AG157" s="7"/>
      <c r="AH157" s="147">
        <f t="shared" ref="AH157" si="206">B157</f>
        <v>1</v>
      </c>
      <c r="AI157" s="135" t="str">
        <f>VLOOKUP(VLOOKUP($AH157,$AE$157:$AF$178,2,),$Z$157:$AC$178,3,)</f>
        <v>Tsala Bernholt</v>
      </c>
      <c r="AJ157" s="135" t="str">
        <f>VLOOKUP(VLOOKUP($AH157,$AE$157:$AF$178,2,),$Z$157:$AC$178,4,)</f>
        <v>Haberdashers Girls</v>
      </c>
      <c r="AK157" s="148" t="str">
        <f>VLOOKUP($AI157,$C$157:$E$178,3,)</f>
        <v>1.37.55</v>
      </c>
      <c r="AL157" s="148" t="str">
        <f>"1."&amp;TEXT(VLOOKUP($AH157,$AE$157:$AF$178,2,)-60,"0.00")</f>
        <v>1.22.60</v>
      </c>
      <c r="AM157" s="149" t="str">
        <f>IFERROR(IF(FIND("DQ",AL157),VLOOKUP(AL157,'DQ Codes'!$B:$C,2,),""),"")</f>
        <v/>
      </c>
    </row>
    <row r="158" spans="2:39" ht="15" customHeight="1" x14ac:dyDescent="0.25">
      <c r="B158" s="10">
        <v>2</v>
      </c>
      <c r="C158" s="16" t="s">
        <v>233</v>
      </c>
      <c r="D158" s="16" t="s">
        <v>17</v>
      </c>
      <c r="E158" s="7" t="s">
        <v>234</v>
      </c>
      <c r="K158" s="35">
        <f t="shared" ref="K158" si="207">K160-1</f>
        <v>2</v>
      </c>
      <c r="L158" s="36" t="str">
        <f t="shared" si="196"/>
        <v>Jemima  Cadge</v>
      </c>
      <c r="M158" s="36" t="str">
        <f t="shared" si="197"/>
        <v>Berkhamsted</v>
      </c>
      <c r="N158" s="37" t="str">
        <f t="shared" si="198"/>
        <v>1.45.18</v>
      </c>
      <c r="O158" s="36">
        <v>6</v>
      </c>
      <c r="P158" s="41"/>
      <c r="Q158" s="20">
        <v>1</v>
      </c>
      <c r="R158" s="42">
        <f t="shared" si="199"/>
        <v>3</v>
      </c>
      <c r="S158" s="42" t="str">
        <f t="shared" si="200"/>
        <v>613</v>
      </c>
      <c r="T158" s="19" t="str">
        <f>VLOOKUP($R158,$K$157:$N$162,T$28,)</f>
        <v>Zara Holligan</v>
      </c>
      <c r="U158" s="19" t="str">
        <f>VLOOKUP($R158,$K$157:$N$162,U$28,)</f>
        <v>Maltman's Green</v>
      </c>
      <c r="V158" s="19" t="str">
        <f>VLOOKUP($R158,$K$157:$N$162,V$28,)</f>
        <v>1.44.94</v>
      </c>
      <c r="X158" s="17">
        <f t="shared" ref="X158:X178" si="208">IF(Q158="","",Q158)</f>
        <v>1</v>
      </c>
      <c r="Y158" s="19">
        <f t="shared" ref="Y158:Y178" si="209">R158</f>
        <v>3</v>
      </c>
      <c r="Z158" s="43">
        <f>VLOOKUP($S158,'Programme and CT sheets'!$A:$I,8,)</f>
        <v>102.58</v>
      </c>
      <c r="AB158" s="44" t="str">
        <f t="shared" ref="AB158:AB178" si="210">T158</f>
        <v>Zara Holligan</v>
      </c>
      <c r="AC158" s="44" t="str">
        <f t="shared" ref="AC158:AC178" si="211">U158</f>
        <v>Maltman's Green</v>
      </c>
      <c r="AE158" s="11">
        <f t="shared" ref="AE158:AE178" si="212">IFERROR(RANK(Z158,$Z$157:$Z$178,1),"DQ")</f>
        <v>14</v>
      </c>
      <c r="AF158" s="7">
        <f t="shared" ref="AF158:AF178" si="213">Z158</f>
        <v>102.58</v>
      </c>
      <c r="AG158" s="7"/>
      <c r="AH158" s="147">
        <f t="shared" ref="AH158:AH178" si="214">B158</f>
        <v>2</v>
      </c>
      <c r="AI158" s="135" t="str">
        <f t="shared" ref="AI158:AI178" si="215">VLOOKUP(VLOOKUP($AH158,$AE$157:$AF$178,2,),$Z$157:$AC$178,3,)</f>
        <v>Kreswin Smith</v>
      </c>
      <c r="AJ158" s="135" t="str">
        <f t="shared" ref="AJ158:AJ178" si="216">VLOOKUP(VLOOKUP($AH158,$AE$157:$AF$178,2,),$Z$157:$AC$178,4,)</f>
        <v>Great Missenden</v>
      </c>
      <c r="AK158" s="148" t="str">
        <f t="shared" ref="AK158:AK178" si="217">VLOOKUP($AI158,$C$157:$E$178,3,)</f>
        <v>1.29.89</v>
      </c>
      <c r="AL158" s="148" t="str">
        <f t="shared" ref="AL158:AL176" si="218">"1."&amp;TEXT(VLOOKUP($AH158,$AE$157:$AF$178,2,)-60,"0.00")</f>
        <v>1.25.36</v>
      </c>
      <c r="AM158" s="149" t="str">
        <f>IFERROR(IF(FIND("DQ",AL158),VLOOKUP(AL158,'DQ Codes'!$B:$C,2,),""),"")</f>
        <v/>
      </c>
    </row>
    <row r="159" spans="2:39" ht="15" customHeight="1" x14ac:dyDescent="0.25">
      <c r="B159" s="11">
        <v>3</v>
      </c>
      <c r="C159" s="16" t="s">
        <v>86</v>
      </c>
      <c r="D159" s="16" t="s">
        <v>60</v>
      </c>
      <c r="E159" s="7" t="s">
        <v>232</v>
      </c>
      <c r="K159" s="35">
        <f>K161+1</f>
        <v>6</v>
      </c>
      <c r="L159" s="36" t="str">
        <f t="shared" ref="L159:L178" si="219">C159</f>
        <v>Olivia Riley</v>
      </c>
      <c r="M159" s="36" t="str">
        <f t="shared" ref="M159:M178" si="220">D159</f>
        <v>De Havilland</v>
      </c>
      <c r="N159" s="37" t="str">
        <f t="shared" ref="N159:N178" si="221">E159</f>
        <v>1.45.01</v>
      </c>
      <c r="O159" s="36">
        <v>6</v>
      </c>
      <c r="P159" s="41"/>
      <c r="Q159" s="20">
        <v>1</v>
      </c>
      <c r="R159" s="42">
        <f t="shared" si="199"/>
        <v>4</v>
      </c>
      <c r="S159" s="42" t="str">
        <f t="shared" ref="S159:S178" si="222">CONCATENATE(TEXT(O159,0),TEXT(Q159,0),TEXT(R159,0))</f>
        <v>614</v>
      </c>
      <c r="T159" s="19" t="str">
        <f>VLOOKUP($R159,$K$157:$N$162,T$28,)</f>
        <v>Jemimah Donn</v>
      </c>
      <c r="U159" s="19" t="str">
        <f>VLOOKUP($R159,$K$157:$N$162,U$28,)</f>
        <v>Chesham Prep</v>
      </c>
      <c r="V159" s="19" t="str">
        <f>VLOOKUP($R159,$K$157:$N$162,V$28,)</f>
        <v>1.43.71</v>
      </c>
      <c r="X159" s="17">
        <f t="shared" si="208"/>
        <v>1</v>
      </c>
      <c r="Y159" s="19">
        <f t="shared" si="209"/>
        <v>4</v>
      </c>
      <c r="Z159" s="43">
        <f>VLOOKUP($S159,'Programme and CT sheets'!$A:$I,8,)</f>
        <v>102.24</v>
      </c>
      <c r="AB159" s="44" t="str">
        <f t="shared" si="210"/>
        <v>Jemimah Donn</v>
      </c>
      <c r="AC159" s="44" t="str">
        <f t="shared" si="211"/>
        <v>Chesham Prep</v>
      </c>
      <c r="AE159" s="11">
        <f t="shared" si="212"/>
        <v>13</v>
      </c>
      <c r="AF159" s="7">
        <f t="shared" si="213"/>
        <v>102.24</v>
      </c>
      <c r="AG159" s="7"/>
      <c r="AH159" s="147">
        <f t="shared" si="214"/>
        <v>3</v>
      </c>
      <c r="AI159" s="135" t="str">
        <f t="shared" si="215"/>
        <v>Lucy Quill</v>
      </c>
      <c r="AJ159" s="135" t="str">
        <f t="shared" si="216"/>
        <v>The Gateway</v>
      </c>
      <c r="AK159" s="148" t="str">
        <f t="shared" si="217"/>
        <v>1.35.40</v>
      </c>
      <c r="AL159" s="148" t="str">
        <f t="shared" si="218"/>
        <v>1.29.70</v>
      </c>
      <c r="AM159" s="149" t="str">
        <f>IFERROR(IF(FIND("DQ",AL159),VLOOKUP(AL159,'DQ Codes'!$B:$C,2,),""),"")</f>
        <v/>
      </c>
    </row>
    <row r="160" spans="2:39" ht="15" customHeight="1" x14ac:dyDescent="0.25">
      <c r="B160" s="11">
        <v>4</v>
      </c>
      <c r="C160" s="16" t="s">
        <v>79</v>
      </c>
      <c r="D160" s="16" t="s">
        <v>49</v>
      </c>
      <c r="E160" s="7" t="s">
        <v>231</v>
      </c>
      <c r="K160" s="35">
        <f>K162-1</f>
        <v>3</v>
      </c>
      <c r="L160" s="36" t="str">
        <f t="shared" si="219"/>
        <v>Zara Holligan</v>
      </c>
      <c r="M160" s="36" t="str">
        <f t="shared" si="220"/>
        <v>Maltman's Green</v>
      </c>
      <c r="N160" s="37" t="str">
        <f t="shared" si="221"/>
        <v>1.44.94</v>
      </c>
      <c r="O160" s="36">
        <v>6</v>
      </c>
      <c r="P160" s="41"/>
      <c r="Q160" s="20">
        <v>1</v>
      </c>
      <c r="R160" s="42">
        <f t="shared" si="199"/>
        <v>5</v>
      </c>
      <c r="S160" s="42" t="str">
        <f t="shared" si="222"/>
        <v>615</v>
      </c>
      <c r="T160" s="19" t="str">
        <f>VLOOKUP($R160,$K$157:$N$162,T$28,)</f>
        <v>Zoë Condon</v>
      </c>
      <c r="U160" s="19" t="str">
        <f>VLOOKUP($R160,$K$157:$N$162,U$28,)</f>
        <v>Divine Saviour</v>
      </c>
      <c r="V160" s="19" t="str">
        <f>VLOOKUP($R160,$K$157:$N$162,V$28,)</f>
        <v>1.44.06</v>
      </c>
      <c r="X160" s="17">
        <f t="shared" si="208"/>
        <v>1</v>
      </c>
      <c r="Y160" s="19">
        <f t="shared" si="209"/>
        <v>5</v>
      </c>
      <c r="Z160" s="43">
        <f>VLOOKUP($S160,'Programme and CT sheets'!$A:$I,8,)</f>
        <v>106.71</v>
      </c>
      <c r="AB160" s="44" t="str">
        <f t="shared" si="210"/>
        <v>Zoë Condon</v>
      </c>
      <c r="AC160" s="44" t="str">
        <f t="shared" si="211"/>
        <v>Divine Saviour</v>
      </c>
      <c r="AE160" s="11">
        <f t="shared" si="212"/>
        <v>18</v>
      </c>
      <c r="AF160" s="7">
        <f t="shared" si="213"/>
        <v>106.71</v>
      </c>
      <c r="AG160" s="7"/>
      <c r="AH160" s="147">
        <f t="shared" si="214"/>
        <v>4</v>
      </c>
      <c r="AI160" s="135" t="str">
        <f t="shared" si="215"/>
        <v>Vicoria Daley</v>
      </c>
      <c r="AJ160" s="135" t="str">
        <f t="shared" si="216"/>
        <v>Maltman's Green</v>
      </c>
      <c r="AK160" s="148" t="str">
        <f t="shared" si="217"/>
        <v>1.32.88</v>
      </c>
      <c r="AL160" s="148" t="str">
        <f t="shared" si="218"/>
        <v>1.30.37</v>
      </c>
      <c r="AM160" s="149" t="str">
        <f>IFERROR(IF(FIND("DQ",AL160),VLOOKUP(AL160,'DQ Codes'!$B:$C,2,),""),"")</f>
        <v/>
      </c>
    </row>
    <row r="161" spans="2:39" ht="15" customHeight="1" x14ac:dyDescent="0.25">
      <c r="B161" s="10">
        <v>5</v>
      </c>
      <c r="C161" s="16" t="s">
        <v>66</v>
      </c>
      <c r="D161" s="16" t="s">
        <v>48</v>
      </c>
      <c r="E161" s="7" t="s">
        <v>230</v>
      </c>
      <c r="K161" s="35">
        <f>K162+1</f>
        <v>5</v>
      </c>
      <c r="L161" s="36" t="str">
        <f t="shared" si="219"/>
        <v>Zoë Condon</v>
      </c>
      <c r="M161" s="36" t="str">
        <f t="shared" si="220"/>
        <v>Divine Saviour</v>
      </c>
      <c r="N161" s="37" t="str">
        <f t="shared" si="221"/>
        <v>1.44.06</v>
      </c>
      <c r="O161" s="36">
        <v>6</v>
      </c>
      <c r="P161" s="36"/>
      <c r="Q161" s="20">
        <v>1</v>
      </c>
      <c r="R161" s="42">
        <f t="shared" si="199"/>
        <v>6</v>
      </c>
      <c r="S161" s="42" t="str">
        <f t="shared" si="222"/>
        <v>616</v>
      </c>
      <c r="T161" s="19" t="str">
        <f>VLOOKUP($R161,$K$157:$N$162,T$28,)</f>
        <v>Olivia Riley</v>
      </c>
      <c r="U161" s="19" t="str">
        <f>VLOOKUP($R161,$K$157:$N$162,U$28,)</f>
        <v>De Havilland</v>
      </c>
      <c r="V161" s="19" t="str">
        <f>VLOOKUP($R161,$K$157:$N$162,V$28,)</f>
        <v>1.45.01</v>
      </c>
      <c r="X161" s="17">
        <f t="shared" si="208"/>
        <v>1</v>
      </c>
      <c r="Y161" s="19">
        <f t="shared" si="209"/>
        <v>6</v>
      </c>
      <c r="Z161" s="43">
        <f>VLOOKUP($S161,'Programme and CT sheets'!$A:$I,8,)</f>
        <v>104.49</v>
      </c>
      <c r="AB161" s="44" t="str">
        <f t="shared" si="210"/>
        <v>Olivia Riley</v>
      </c>
      <c r="AC161" s="44" t="str">
        <f t="shared" si="211"/>
        <v>De Havilland</v>
      </c>
      <c r="AE161" s="11">
        <f t="shared" si="212"/>
        <v>16</v>
      </c>
      <c r="AF161" s="7">
        <f t="shared" si="213"/>
        <v>104.49</v>
      </c>
      <c r="AG161" s="7"/>
      <c r="AH161" s="147">
        <f t="shared" si="214"/>
        <v>5</v>
      </c>
      <c r="AI161" s="135" t="str">
        <f t="shared" si="215"/>
        <v>Libby Button</v>
      </c>
      <c r="AJ161" s="135" t="str">
        <f t="shared" si="216"/>
        <v>Maltman's Green</v>
      </c>
      <c r="AK161" s="148" t="str">
        <f t="shared" si="217"/>
        <v>1.35.63</v>
      </c>
      <c r="AL161" s="148" t="str">
        <f t="shared" si="218"/>
        <v>1.30.51</v>
      </c>
      <c r="AM161" s="149" t="str">
        <f>IFERROR(IF(FIND("DQ",AL161),VLOOKUP(AL161,'DQ Codes'!$B:$C,2,),""),"")</f>
        <v/>
      </c>
    </row>
    <row r="162" spans="2:39" ht="15" customHeight="1" x14ac:dyDescent="0.25">
      <c r="B162" s="11">
        <v>6</v>
      </c>
      <c r="C162" s="16" t="s">
        <v>70</v>
      </c>
      <c r="D162" s="16" t="s">
        <v>19</v>
      </c>
      <c r="E162" s="7" t="s">
        <v>229</v>
      </c>
      <c r="K162" s="40">
        <v>4</v>
      </c>
      <c r="L162" s="38" t="str">
        <f t="shared" si="219"/>
        <v>Jemimah Donn</v>
      </c>
      <c r="M162" s="38" t="str">
        <f t="shared" si="220"/>
        <v>Chesham Prep</v>
      </c>
      <c r="N162" s="39" t="str">
        <f t="shared" si="221"/>
        <v>1.43.71</v>
      </c>
      <c r="O162" s="36">
        <v>6</v>
      </c>
      <c r="P162" s="36"/>
      <c r="Q162" s="20">
        <v>1</v>
      </c>
      <c r="R162" s="102">
        <v>7</v>
      </c>
      <c r="S162" s="42" t="str">
        <f t="shared" si="222"/>
        <v>617</v>
      </c>
      <c r="T162" s="19" t="str">
        <f>VLOOKUP($R162,$K$157:$N$162,T$28,)</f>
        <v>Mia Hickman</v>
      </c>
      <c r="U162" s="19" t="str">
        <f>VLOOKUP($R162,$K$157:$N$162,U$28,)</f>
        <v>Berkhamsted</v>
      </c>
      <c r="V162" s="19" t="str">
        <f>VLOOKUP($R162,$K$157:$N$162,V$28,)</f>
        <v>1.48.53</v>
      </c>
      <c r="X162" s="17">
        <f t="shared" si="208"/>
        <v>1</v>
      </c>
      <c r="Y162" s="19">
        <f t="shared" si="209"/>
        <v>7</v>
      </c>
      <c r="Z162" s="43">
        <f>VLOOKUP($S162,'Programme and CT sheets'!$A:$I,8,)</f>
        <v>99.65</v>
      </c>
      <c r="AB162" s="44" t="str">
        <f t="shared" si="210"/>
        <v>Mia Hickman</v>
      </c>
      <c r="AC162" s="44" t="str">
        <f t="shared" si="211"/>
        <v>Berkhamsted</v>
      </c>
      <c r="AE162" s="11">
        <f t="shared" si="212"/>
        <v>10</v>
      </c>
      <c r="AF162" s="7">
        <f t="shared" si="213"/>
        <v>99.65</v>
      </c>
      <c r="AG162" s="7"/>
      <c r="AH162" s="147">
        <f t="shared" si="214"/>
        <v>6</v>
      </c>
      <c r="AI162" s="135" t="str">
        <f t="shared" si="215"/>
        <v>Alexandra Braniff</v>
      </c>
      <c r="AJ162" s="135" t="str">
        <f t="shared" si="216"/>
        <v>Cassiobury</v>
      </c>
      <c r="AK162" s="148" t="str">
        <f t="shared" si="217"/>
        <v>1.37.20</v>
      </c>
      <c r="AL162" s="148" t="str">
        <f t="shared" si="218"/>
        <v>1.32.46</v>
      </c>
      <c r="AM162" s="149" t="str">
        <f>IFERROR(IF(FIND("DQ",AL162),VLOOKUP(AL162,'DQ Codes'!$B:$C,2,),""),"")</f>
        <v/>
      </c>
    </row>
    <row r="163" spans="2:39" ht="15" customHeight="1" x14ac:dyDescent="0.25">
      <c r="B163" s="11">
        <v>7</v>
      </c>
      <c r="C163" s="16" t="s">
        <v>75</v>
      </c>
      <c r="D163" s="16" t="s">
        <v>15</v>
      </c>
      <c r="E163" s="7" t="s">
        <v>228</v>
      </c>
      <c r="K163" s="35">
        <f t="shared" ref="K163" si="223">K165+1</f>
        <v>8</v>
      </c>
      <c r="L163" s="36" t="str">
        <f t="shared" si="219"/>
        <v>Molly Hagan</v>
      </c>
      <c r="M163" s="36" t="str">
        <f t="shared" si="220"/>
        <v>Heath Mount</v>
      </c>
      <c r="N163" s="37" t="str">
        <f t="shared" si="221"/>
        <v>1.41.86</v>
      </c>
      <c r="O163" s="36">
        <v>6</v>
      </c>
      <c r="Q163" s="20">
        <v>2</v>
      </c>
      <c r="R163" s="42">
        <f t="shared" ref="R163:R169" si="224">R164-1</f>
        <v>1</v>
      </c>
      <c r="S163" s="42" t="str">
        <f t="shared" si="222"/>
        <v>621</v>
      </c>
      <c r="T163" s="19" t="str">
        <f>VLOOKUP($R163,$K$163:$N$170,T$28,)</f>
        <v>Áine Dunwoodie</v>
      </c>
      <c r="U163" s="19" t="str">
        <f>VLOOKUP($R163,$K$163:$N$170,U$28,)</f>
        <v>Abbot's Hill</v>
      </c>
      <c r="V163" s="19" t="str">
        <f>VLOOKUP($R163,$K$163:$N$170,V$28,)</f>
        <v>1.41.71</v>
      </c>
      <c r="X163" s="17">
        <f t="shared" si="208"/>
        <v>2</v>
      </c>
      <c r="Y163" s="19">
        <f t="shared" si="209"/>
        <v>1</v>
      </c>
      <c r="Z163" s="43">
        <f>VLOOKUP($S163,'Programme and CT sheets'!$A:$I,8,)</f>
        <v>112.3</v>
      </c>
      <c r="AB163" s="44" t="str">
        <f t="shared" si="210"/>
        <v>Áine Dunwoodie</v>
      </c>
      <c r="AC163" s="44" t="str">
        <f t="shared" si="211"/>
        <v>Abbot's Hill</v>
      </c>
      <c r="AE163" s="11">
        <f t="shared" si="212"/>
        <v>20</v>
      </c>
      <c r="AF163" s="7">
        <f t="shared" si="213"/>
        <v>112.3</v>
      </c>
      <c r="AG163" s="7"/>
      <c r="AH163" s="147">
        <f t="shared" si="214"/>
        <v>7</v>
      </c>
      <c r="AI163" s="135" t="str">
        <f t="shared" si="215"/>
        <v>Arabella Durkin</v>
      </c>
      <c r="AJ163" s="135" t="str">
        <f t="shared" si="216"/>
        <v>Maltman's Green</v>
      </c>
      <c r="AK163" s="148" t="str">
        <f t="shared" si="217"/>
        <v>1.37.38</v>
      </c>
      <c r="AL163" s="148" t="str">
        <f t="shared" si="218"/>
        <v>1.34.24</v>
      </c>
      <c r="AM163" s="149" t="str">
        <f>IFERROR(IF(FIND("DQ",AL163),VLOOKUP(AL163,'DQ Codes'!$B:$C,2,),""),"")</f>
        <v/>
      </c>
    </row>
    <row r="164" spans="2:39" ht="15" customHeight="1" x14ac:dyDescent="0.25">
      <c r="B164" s="10">
        <v>8</v>
      </c>
      <c r="C164" s="16" t="s">
        <v>72</v>
      </c>
      <c r="D164" s="16" t="s">
        <v>52</v>
      </c>
      <c r="E164" s="7" t="s">
        <v>227</v>
      </c>
      <c r="K164" s="35">
        <f t="shared" ref="K164" si="225">K166-1</f>
        <v>1</v>
      </c>
      <c r="L164" s="36" t="str">
        <f t="shared" si="219"/>
        <v>Áine Dunwoodie</v>
      </c>
      <c r="M164" s="36" t="str">
        <f t="shared" si="220"/>
        <v>Abbot's Hill</v>
      </c>
      <c r="N164" s="37" t="str">
        <f t="shared" si="221"/>
        <v>1.41.71</v>
      </c>
      <c r="O164" s="36">
        <v>6</v>
      </c>
      <c r="Q164" s="20">
        <v>2</v>
      </c>
      <c r="R164" s="42">
        <f t="shared" si="224"/>
        <v>2</v>
      </c>
      <c r="S164" s="42" t="str">
        <f t="shared" si="222"/>
        <v>622</v>
      </c>
      <c r="T164" s="19" t="str">
        <f>VLOOKUP($R164,$K$163:$N$170,T$28,)</f>
        <v>Maya Ghosh</v>
      </c>
      <c r="U164" s="19" t="str">
        <f>VLOOKUP($R164,$K$163:$N$170,U$28,)</f>
        <v>Manor Lodge</v>
      </c>
      <c r="V164" s="19" t="str">
        <f>VLOOKUP($R164,$K$163:$N$170,V$28,)</f>
        <v>1.40.54</v>
      </c>
      <c r="X164" s="17">
        <f t="shared" si="208"/>
        <v>2</v>
      </c>
      <c r="Y164" s="19">
        <f t="shared" si="209"/>
        <v>2</v>
      </c>
      <c r="Z164" s="43">
        <f>VLOOKUP($S164,'Programme and CT sheets'!$A:$I,8,)</f>
        <v>101.56</v>
      </c>
      <c r="AB164" s="44" t="str">
        <f t="shared" si="210"/>
        <v>Maya Ghosh</v>
      </c>
      <c r="AC164" s="44" t="str">
        <f t="shared" si="211"/>
        <v>Manor Lodge</v>
      </c>
      <c r="AE164" s="11">
        <f t="shared" si="212"/>
        <v>12</v>
      </c>
      <c r="AF164" s="7">
        <f t="shared" si="213"/>
        <v>101.56</v>
      </c>
      <c r="AG164" s="7"/>
      <c r="AH164" s="147">
        <f t="shared" si="214"/>
        <v>8</v>
      </c>
      <c r="AI164" s="135" t="str">
        <f t="shared" si="215"/>
        <v>Christina Soulsby</v>
      </c>
      <c r="AJ164" s="135" t="str">
        <f t="shared" si="216"/>
        <v>Berkhamsted</v>
      </c>
      <c r="AK164" s="148" t="str">
        <f t="shared" si="217"/>
        <v>1.40.43</v>
      </c>
      <c r="AL164" s="148" t="str">
        <f t="shared" si="218"/>
        <v>1.35.25</v>
      </c>
      <c r="AM164" s="149" t="str">
        <f>IFERROR(IF(FIND("DQ",AL164),VLOOKUP(AL164,'DQ Codes'!$B:$C,2,),""),"")</f>
        <v/>
      </c>
    </row>
    <row r="165" spans="2:39" ht="15" customHeight="1" x14ac:dyDescent="0.25">
      <c r="B165" s="11">
        <v>9</v>
      </c>
      <c r="C165" s="16" t="s">
        <v>224</v>
      </c>
      <c r="D165" s="16" t="s">
        <v>225</v>
      </c>
      <c r="E165" s="7" t="s">
        <v>226</v>
      </c>
      <c r="K165" s="35">
        <f t="shared" ref="K165" si="226">K167+1</f>
        <v>7</v>
      </c>
      <c r="L165" s="36" t="str">
        <f t="shared" si="219"/>
        <v>Yasmin Meadows</v>
      </c>
      <c r="M165" s="36" t="str">
        <f t="shared" si="220"/>
        <v>St John Fisher</v>
      </c>
      <c r="N165" s="37" t="str">
        <f t="shared" si="221"/>
        <v>1.41.04</v>
      </c>
      <c r="O165" s="36">
        <v>6</v>
      </c>
      <c r="P165" s="36"/>
      <c r="Q165" s="20">
        <v>2</v>
      </c>
      <c r="R165" s="42">
        <f t="shared" si="224"/>
        <v>3</v>
      </c>
      <c r="S165" s="42" t="str">
        <f t="shared" si="222"/>
        <v>623</v>
      </c>
      <c r="T165" s="19" t="str">
        <f>VLOOKUP($R165,$K$163:$N$170,T$28,)</f>
        <v>Amelia Dewar</v>
      </c>
      <c r="U165" s="19" t="str">
        <f>VLOOKUP($R165,$K$163:$N$170,U$28,)</f>
        <v>Berkhamsted</v>
      </c>
      <c r="V165" s="19" t="str">
        <f>VLOOKUP($R165,$K$163:$N$170,V$28,)</f>
        <v>1.39.14</v>
      </c>
      <c r="X165" s="17">
        <f t="shared" si="208"/>
        <v>2</v>
      </c>
      <c r="Y165" s="19">
        <f t="shared" si="209"/>
        <v>3</v>
      </c>
      <c r="Z165" s="43">
        <f>VLOOKUP($S165,'Programme and CT sheets'!$A:$I,8,)</f>
        <v>108.11</v>
      </c>
      <c r="AB165" s="44" t="str">
        <f t="shared" si="210"/>
        <v>Amelia Dewar</v>
      </c>
      <c r="AC165" s="44" t="str">
        <f t="shared" si="211"/>
        <v>Berkhamsted</v>
      </c>
      <c r="AE165" s="11">
        <f t="shared" si="212"/>
        <v>19</v>
      </c>
      <c r="AF165" s="7">
        <f t="shared" si="213"/>
        <v>108.11</v>
      </c>
      <c r="AG165" s="7"/>
      <c r="AH165" s="147">
        <f t="shared" si="214"/>
        <v>9</v>
      </c>
      <c r="AI165" s="135" t="str">
        <f t="shared" si="215"/>
        <v>Annie Reynolds</v>
      </c>
      <c r="AJ165" s="135" t="str">
        <f t="shared" si="216"/>
        <v>Heatherton House</v>
      </c>
      <c r="AK165" s="148" t="str">
        <f t="shared" si="217"/>
        <v>1.37.69</v>
      </c>
      <c r="AL165" s="148" t="str">
        <f t="shared" si="218"/>
        <v>1.35.64</v>
      </c>
      <c r="AM165" s="149" t="str">
        <f>IFERROR(IF(FIND("DQ",AL165),VLOOKUP(AL165,'DQ Codes'!$B:$C,2,),""),"")</f>
        <v/>
      </c>
    </row>
    <row r="166" spans="2:39" ht="15" customHeight="1" x14ac:dyDescent="0.25">
      <c r="B166" s="11">
        <v>10</v>
      </c>
      <c r="C166" s="16" t="s">
        <v>74</v>
      </c>
      <c r="D166" s="16" t="s">
        <v>53</v>
      </c>
      <c r="E166" s="7" t="s">
        <v>223</v>
      </c>
      <c r="K166" s="35">
        <f t="shared" ref="K166" si="227">K168-1</f>
        <v>2</v>
      </c>
      <c r="L166" s="36" t="str">
        <f t="shared" si="219"/>
        <v>Maya Ghosh</v>
      </c>
      <c r="M166" s="36" t="str">
        <f t="shared" si="220"/>
        <v>Manor Lodge</v>
      </c>
      <c r="N166" s="37" t="str">
        <f t="shared" si="221"/>
        <v>1.40.54</v>
      </c>
      <c r="O166" s="36">
        <v>6</v>
      </c>
      <c r="P166" s="36"/>
      <c r="Q166" s="20">
        <v>2</v>
      </c>
      <c r="R166" s="42">
        <f t="shared" si="224"/>
        <v>4</v>
      </c>
      <c r="S166" s="42" t="str">
        <f t="shared" si="222"/>
        <v>624</v>
      </c>
      <c r="T166" s="19" t="str">
        <f>VLOOKUP($R166,$K$163:$N$170,T$28,)</f>
        <v>Tsala Bernholt</v>
      </c>
      <c r="U166" s="19" t="str">
        <f>VLOOKUP($R166,$K$163:$N$170,U$28,)</f>
        <v>Haberdashers Girls</v>
      </c>
      <c r="V166" s="19" t="str">
        <f>VLOOKUP($R166,$K$163:$N$170,V$28,)</f>
        <v>1.37.55</v>
      </c>
      <c r="X166" s="17">
        <f t="shared" si="208"/>
        <v>2</v>
      </c>
      <c r="Y166" s="19">
        <f t="shared" si="209"/>
        <v>4</v>
      </c>
      <c r="Z166" s="43">
        <f>VLOOKUP($S166,'Programme and CT sheets'!$A:$I,8,)</f>
        <v>82.6</v>
      </c>
      <c r="AB166" s="44" t="str">
        <f t="shared" si="210"/>
        <v>Tsala Bernholt</v>
      </c>
      <c r="AC166" s="44" t="str">
        <f t="shared" si="211"/>
        <v>Haberdashers Girls</v>
      </c>
      <c r="AE166" s="11">
        <f t="shared" si="212"/>
        <v>1</v>
      </c>
      <c r="AF166" s="7">
        <f t="shared" si="213"/>
        <v>82.6</v>
      </c>
      <c r="AG166" s="7"/>
      <c r="AH166" s="147">
        <f t="shared" si="214"/>
        <v>10</v>
      </c>
      <c r="AI166" s="135" t="str">
        <f t="shared" si="215"/>
        <v>Mia Hickman</v>
      </c>
      <c r="AJ166" s="135" t="str">
        <f t="shared" si="216"/>
        <v>Berkhamsted</v>
      </c>
      <c r="AK166" s="148" t="str">
        <f t="shared" si="217"/>
        <v>1.48.53</v>
      </c>
      <c r="AL166" s="148" t="str">
        <f t="shared" si="218"/>
        <v>1.39.65</v>
      </c>
      <c r="AM166" s="149" t="str">
        <f>IFERROR(IF(FIND("DQ",AL166),VLOOKUP(AL166,'DQ Codes'!$B:$C,2,),""),"")</f>
        <v/>
      </c>
    </row>
    <row r="167" spans="2:39" ht="15" customHeight="1" x14ac:dyDescent="0.25">
      <c r="B167" s="10">
        <v>11</v>
      </c>
      <c r="C167" s="16" t="s">
        <v>89</v>
      </c>
      <c r="D167" s="16" t="s">
        <v>17</v>
      </c>
      <c r="E167" s="7" t="s">
        <v>222</v>
      </c>
      <c r="K167" s="35">
        <f>K169+1</f>
        <v>6</v>
      </c>
      <c r="L167" s="36" t="str">
        <f t="shared" si="219"/>
        <v>Christina Soulsby</v>
      </c>
      <c r="M167" s="36" t="str">
        <f t="shared" si="220"/>
        <v>Berkhamsted</v>
      </c>
      <c r="N167" s="37" t="str">
        <f t="shared" si="221"/>
        <v>1.40.43</v>
      </c>
      <c r="O167" s="36">
        <v>6</v>
      </c>
      <c r="P167" s="36"/>
      <c r="Q167" s="20">
        <v>2</v>
      </c>
      <c r="R167" s="42">
        <f t="shared" si="224"/>
        <v>5</v>
      </c>
      <c r="S167" s="42" t="str">
        <f t="shared" si="222"/>
        <v>625</v>
      </c>
      <c r="T167" s="19" t="str">
        <f>VLOOKUP($R167,$K$163:$N$170,T$28,)</f>
        <v>Annie Reynolds</v>
      </c>
      <c r="U167" s="19" t="str">
        <f>VLOOKUP($R167,$K$163:$N$170,U$28,)</f>
        <v>Heatherton House</v>
      </c>
      <c r="V167" s="19" t="str">
        <f>VLOOKUP($R167,$K$163:$N$170,V$28,)</f>
        <v>1.37.69</v>
      </c>
      <c r="X167" s="17">
        <f t="shared" si="208"/>
        <v>2</v>
      </c>
      <c r="Y167" s="19">
        <f t="shared" si="209"/>
        <v>5</v>
      </c>
      <c r="Z167" s="43">
        <f>VLOOKUP($S167,'Programme and CT sheets'!$A:$I,8,)</f>
        <v>95.64</v>
      </c>
      <c r="AB167" s="44" t="str">
        <f t="shared" si="210"/>
        <v>Annie Reynolds</v>
      </c>
      <c r="AC167" s="44" t="str">
        <f t="shared" si="211"/>
        <v>Heatherton House</v>
      </c>
      <c r="AE167" s="11">
        <f t="shared" si="212"/>
        <v>9</v>
      </c>
      <c r="AF167" s="7">
        <f t="shared" si="213"/>
        <v>95.64</v>
      </c>
      <c r="AG167" s="7"/>
      <c r="AH167" s="147">
        <f t="shared" si="214"/>
        <v>11</v>
      </c>
      <c r="AI167" s="135" t="str">
        <f t="shared" si="215"/>
        <v>Molly Hagan</v>
      </c>
      <c r="AJ167" s="135" t="str">
        <f t="shared" si="216"/>
        <v>Heath Mount</v>
      </c>
      <c r="AK167" s="148" t="str">
        <f t="shared" si="217"/>
        <v>1.41.86</v>
      </c>
      <c r="AL167" s="148" t="str">
        <f t="shared" si="218"/>
        <v>1.40.42</v>
      </c>
      <c r="AM167" s="149" t="str">
        <f>IFERROR(IF(FIND("DQ",AL167),VLOOKUP(AL167,'DQ Codes'!$B:$C,2,),""),"")</f>
        <v/>
      </c>
    </row>
    <row r="168" spans="2:39" ht="15" customHeight="1" x14ac:dyDescent="0.25">
      <c r="B168" s="11">
        <v>12</v>
      </c>
      <c r="C168" s="16" t="s">
        <v>68</v>
      </c>
      <c r="D168" s="16" t="s">
        <v>17</v>
      </c>
      <c r="E168" s="7" t="s">
        <v>221</v>
      </c>
      <c r="K168" s="35">
        <f>K170-1</f>
        <v>3</v>
      </c>
      <c r="L168" s="36" t="str">
        <f t="shared" si="219"/>
        <v>Amelia Dewar</v>
      </c>
      <c r="M168" s="36" t="str">
        <f t="shared" si="220"/>
        <v>Berkhamsted</v>
      </c>
      <c r="N168" s="37" t="str">
        <f t="shared" si="221"/>
        <v>1.39.14</v>
      </c>
      <c r="O168" s="36">
        <v>6</v>
      </c>
      <c r="P168" s="36"/>
      <c r="Q168" s="20">
        <v>2</v>
      </c>
      <c r="R168" s="42">
        <f t="shared" si="224"/>
        <v>6</v>
      </c>
      <c r="S168" s="42" t="str">
        <f t="shared" si="222"/>
        <v>626</v>
      </c>
      <c r="T168" s="19" t="str">
        <f>VLOOKUP($R168,$K$163:$N$170,T$28,)</f>
        <v>Christina Soulsby</v>
      </c>
      <c r="U168" s="19" t="str">
        <f>VLOOKUP($R168,$K$163:$N$170,U$28,)</f>
        <v>Berkhamsted</v>
      </c>
      <c r="V168" s="19" t="str">
        <f>VLOOKUP($R168,$K$163:$N$170,V$28,)</f>
        <v>1.40.43</v>
      </c>
      <c r="X168" s="17">
        <f t="shared" si="208"/>
        <v>2</v>
      </c>
      <c r="Y168" s="19">
        <f t="shared" si="209"/>
        <v>6</v>
      </c>
      <c r="Z168" s="43">
        <f>VLOOKUP($S168,'Programme and CT sheets'!$A:$I,8,)</f>
        <v>95.25</v>
      </c>
      <c r="AB168" s="44" t="str">
        <f t="shared" si="210"/>
        <v>Christina Soulsby</v>
      </c>
      <c r="AC168" s="44" t="str">
        <f t="shared" si="211"/>
        <v>Berkhamsted</v>
      </c>
      <c r="AE168" s="11">
        <f t="shared" si="212"/>
        <v>8</v>
      </c>
      <c r="AF168" s="7">
        <f t="shared" si="213"/>
        <v>95.25</v>
      </c>
      <c r="AG168" s="7"/>
      <c r="AH168" s="147">
        <f t="shared" si="214"/>
        <v>12</v>
      </c>
      <c r="AI168" s="135" t="str">
        <f t="shared" si="215"/>
        <v>Maya Ghosh</v>
      </c>
      <c r="AJ168" s="135" t="str">
        <f t="shared" si="216"/>
        <v>Manor Lodge</v>
      </c>
      <c r="AK168" s="148" t="str">
        <f t="shared" si="217"/>
        <v>1.40.54</v>
      </c>
      <c r="AL168" s="148" t="str">
        <f t="shared" si="218"/>
        <v>1.41.56</v>
      </c>
      <c r="AM168" s="149" t="str">
        <f>IFERROR(IF(FIND("DQ",AL168),VLOOKUP(AL168,'DQ Codes'!$B:$C,2,),""),"")</f>
        <v/>
      </c>
    </row>
    <row r="169" spans="2:39" ht="15" customHeight="1" x14ac:dyDescent="0.25">
      <c r="B169" s="11">
        <v>13</v>
      </c>
      <c r="C169" s="16" t="s">
        <v>85</v>
      </c>
      <c r="D169" s="16" t="s">
        <v>59</v>
      </c>
      <c r="E169" s="7" t="s">
        <v>220</v>
      </c>
      <c r="K169" s="35">
        <f>K170+1</f>
        <v>5</v>
      </c>
      <c r="L169" s="36" t="str">
        <f t="shared" si="219"/>
        <v>Annie Reynolds</v>
      </c>
      <c r="M169" s="36" t="str">
        <f t="shared" si="220"/>
        <v>Heatherton House</v>
      </c>
      <c r="N169" s="37" t="str">
        <f t="shared" si="221"/>
        <v>1.37.69</v>
      </c>
      <c r="O169" s="36">
        <v>6</v>
      </c>
      <c r="P169" s="36"/>
      <c r="Q169" s="20">
        <v>2</v>
      </c>
      <c r="R169" s="42">
        <f t="shared" si="224"/>
        <v>7</v>
      </c>
      <c r="S169" s="42" t="str">
        <f t="shared" si="222"/>
        <v>627</v>
      </c>
      <c r="T169" s="19" t="str">
        <f>VLOOKUP($R169,$K$163:$N$170,T$28,)</f>
        <v>Yasmin Meadows</v>
      </c>
      <c r="U169" s="19" t="str">
        <f>VLOOKUP($R169,$K$163:$N$170,U$28,)</f>
        <v>St John Fisher</v>
      </c>
      <c r="V169" s="19" t="str">
        <f>VLOOKUP($R169,$K$163:$N$170,V$28,)</f>
        <v>1.41.04</v>
      </c>
      <c r="X169" s="17">
        <f t="shared" si="208"/>
        <v>2</v>
      </c>
      <c r="Y169" s="19">
        <f t="shared" si="209"/>
        <v>7</v>
      </c>
      <c r="Z169" s="43">
        <f>VLOOKUP($S169,'Programme and CT sheets'!$A:$I,8,)</f>
        <v>103.22</v>
      </c>
      <c r="AB169" s="44" t="str">
        <f t="shared" si="210"/>
        <v>Yasmin Meadows</v>
      </c>
      <c r="AC169" s="44" t="str">
        <f t="shared" si="211"/>
        <v>St John Fisher</v>
      </c>
      <c r="AE169" s="11">
        <f t="shared" si="212"/>
        <v>15</v>
      </c>
      <c r="AF169" s="7">
        <f t="shared" si="213"/>
        <v>103.22</v>
      </c>
      <c r="AG169" s="7"/>
      <c r="AH169" s="147">
        <f t="shared" si="214"/>
        <v>13</v>
      </c>
      <c r="AI169" s="135" t="str">
        <f t="shared" si="215"/>
        <v>Jemimah Donn</v>
      </c>
      <c r="AJ169" s="135" t="str">
        <f t="shared" si="216"/>
        <v>Chesham Prep</v>
      </c>
      <c r="AK169" s="148" t="str">
        <f t="shared" si="217"/>
        <v>1.43.71</v>
      </c>
      <c r="AL169" s="148" t="str">
        <f t="shared" si="218"/>
        <v>1.42.24</v>
      </c>
      <c r="AM169" s="149" t="str">
        <f>IFERROR(IF(FIND("DQ",AL169),VLOOKUP(AL169,'DQ Codes'!$B:$C,2,),""),"")</f>
        <v/>
      </c>
    </row>
    <row r="170" spans="2:39" ht="15" customHeight="1" x14ac:dyDescent="0.25">
      <c r="B170" s="10">
        <v>14</v>
      </c>
      <c r="C170" s="16" t="s">
        <v>63</v>
      </c>
      <c r="D170" s="16" t="s">
        <v>45</v>
      </c>
      <c r="E170" s="7" t="s">
        <v>219</v>
      </c>
      <c r="K170" s="40">
        <v>4</v>
      </c>
      <c r="L170" s="38" t="str">
        <f t="shared" si="219"/>
        <v>Tsala Bernholt</v>
      </c>
      <c r="M170" s="38" t="str">
        <f t="shared" si="220"/>
        <v>Haberdashers Girls</v>
      </c>
      <c r="N170" s="39" t="str">
        <f t="shared" si="221"/>
        <v>1.37.55</v>
      </c>
      <c r="O170" s="36">
        <v>6</v>
      </c>
      <c r="P170" s="36"/>
      <c r="Q170" s="20">
        <v>2</v>
      </c>
      <c r="R170" s="42">
        <f>R178</f>
        <v>8</v>
      </c>
      <c r="S170" s="42" t="str">
        <f t="shared" si="222"/>
        <v>628</v>
      </c>
      <c r="T170" s="19" t="str">
        <f>VLOOKUP($R170,$K$163:$N$170,T$28,)</f>
        <v>Molly Hagan</v>
      </c>
      <c r="U170" s="19" t="str">
        <f>VLOOKUP($R170,$K$163:$N$170,U$28,)</f>
        <v>Heath Mount</v>
      </c>
      <c r="V170" s="19" t="str">
        <f>VLOOKUP($R170,$K$163:$N$170,V$28,)</f>
        <v>1.41.86</v>
      </c>
      <c r="X170" s="17">
        <f t="shared" si="208"/>
        <v>2</v>
      </c>
      <c r="Y170" s="19">
        <f t="shared" si="209"/>
        <v>8</v>
      </c>
      <c r="Z170" s="43">
        <f>VLOOKUP($S170,'Programme and CT sheets'!$A:$I,8,)</f>
        <v>100.42</v>
      </c>
      <c r="AB170" s="44" t="str">
        <f t="shared" si="210"/>
        <v>Molly Hagan</v>
      </c>
      <c r="AC170" s="44" t="str">
        <f t="shared" si="211"/>
        <v>Heath Mount</v>
      </c>
      <c r="AE170" s="11">
        <f t="shared" si="212"/>
        <v>11</v>
      </c>
      <c r="AF170" s="7">
        <f t="shared" si="213"/>
        <v>100.42</v>
      </c>
      <c r="AG170" s="7"/>
      <c r="AH170" s="147">
        <f t="shared" si="214"/>
        <v>14</v>
      </c>
      <c r="AI170" s="135" t="str">
        <f t="shared" si="215"/>
        <v>Zara Holligan</v>
      </c>
      <c r="AJ170" s="135" t="str">
        <f t="shared" si="216"/>
        <v>Maltman's Green</v>
      </c>
      <c r="AK170" s="148" t="str">
        <f t="shared" si="217"/>
        <v>1.44.94</v>
      </c>
      <c r="AL170" s="148" t="str">
        <f t="shared" si="218"/>
        <v>1.42.58</v>
      </c>
      <c r="AM170" s="149" t="str">
        <f>IFERROR(IF(FIND("DQ",AL170),VLOOKUP(AL170,'DQ Codes'!$B:$C,2,),""),"")</f>
        <v/>
      </c>
    </row>
    <row r="171" spans="2:39" ht="15" customHeight="1" x14ac:dyDescent="0.25">
      <c r="B171" s="11">
        <v>15</v>
      </c>
      <c r="C171" s="16" t="s">
        <v>73</v>
      </c>
      <c r="D171" s="16" t="s">
        <v>49</v>
      </c>
      <c r="E171" s="7" t="s">
        <v>218</v>
      </c>
      <c r="K171" s="32">
        <f t="shared" ref="K171" si="228">K173+1</f>
        <v>8</v>
      </c>
      <c r="L171" s="33" t="str">
        <f t="shared" si="219"/>
        <v>Arabella Durkin</v>
      </c>
      <c r="M171" s="33" t="str">
        <f t="shared" si="220"/>
        <v>Maltman's Green</v>
      </c>
      <c r="N171" s="34" t="str">
        <f t="shared" si="221"/>
        <v>1.37.38</v>
      </c>
      <c r="O171" s="36">
        <v>6</v>
      </c>
      <c r="P171" s="36"/>
      <c r="Q171" s="20">
        <v>3</v>
      </c>
      <c r="R171" s="42">
        <f t="shared" ref="R171:R176" si="229">R172-1</f>
        <v>1</v>
      </c>
      <c r="S171" s="42" t="str">
        <f t="shared" si="222"/>
        <v>631</v>
      </c>
      <c r="T171" s="19" t="str">
        <f>VLOOKUP($R171,$K$171:$N$178,T$28,)</f>
        <v>Alexandra Braniff</v>
      </c>
      <c r="U171" s="19" t="str">
        <f>VLOOKUP($R171,$K$171:$N$178,U$28,)</f>
        <v>Cassiobury</v>
      </c>
      <c r="V171" s="19" t="str">
        <f>VLOOKUP($R171,$K$171:$N$178,V$28,)</f>
        <v>1.37.20</v>
      </c>
      <c r="X171" s="17">
        <f t="shared" si="208"/>
        <v>3</v>
      </c>
      <c r="Y171" s="19">
        <f t="shared" si="209"/>
        <v>1</v>
      </c>
      <c r="Z171" s="43">
        <f>VLOOKUP($S171,'Programme and CT sheets'!$A:$I,8,)</f>
        <v>92.46</v>
      </c>
      <c r="AB171" s="44" t="str">
        <f t="shared" si="210"/>
        <v>Alexandra Braniff</v>
      </c>
      <c r="AC171" s="44" t="str">
        <f t="shared" si="211"/>
        <v>Cassiobury</v>
      </c>
      <c r="AE171" s="11">
        <f t="shared" si="212"/>
        <v>6</v>
      </c>
      <c r="AF171" s="7">
        <f t="shared" si="213"/>
        <v>92.46</v>
      </c>
      <c r="AG171" s="7"/>
      <c r="AH171" s="147">
        <f t="shared" si="214"/>
        <v>15</v>
      </c>
      <c r="AI171" s="135" t="str">
        <f t="shared" si="215"/>
        <v>Yasmin Meadows</v>
      </c>
      <c r="AJ171" s="135" t="str">
        <f t="shared" si="216"/>
        <v>St John Fisher</v>
      </c>
      <c r="AK171" s="148" t="str">
        <f t="shared" si="217"/>
        <v>1.41.04</v>
      </c>
      <c r="AL171" s="148" t="str">
        <f t="shared" si="218"/>
        <v>1.43.22</v>
      </c>
      <c r="AM171" s="149" t="str">
        <f>IFERROR(IF(FIND("DQ",AL171),VLOOKUP(AL171,'DQ Codes'!$B:$C,2,),""),"")</f>
        <v/>
      </c>
    </row>
    <row r="172" spans="2:39" ht="15" customHeight="1" x14ac:dyDescent="0.25">
      <c r="B172" s="11">
        <v>16</v>
      </c>
      <c r="C172" s="16" t="s">
        <v>64</v>
      </c>
      <c r="D172" s="16" t="s">
        <v>46</v>
      </c>
      <c r="E172" s="7" t="s">
        <v>217</v>
      </c>
      <c r="K172" s="35">
        <f t="shared" ref="K172" si="230">K174-1</f>
        <v>1</v>
      </c>
      <c r="L172" s="36" t="str">
        <f t="shared" si="219"/>
        <v>Alexandra Braniff</v>
      </c>
      <c r="M172" s="36" t="str">
        <f t="shared" si="220"/>
        <v>Cassiobury</v>
      </c>
      <c r="N172" s="37" t="str">
        <f t="shared" si="221"/>
        <v>1.37.20</v>
      </c>
      <c r="O172" s="36">
        <v>6</v>
      </c>
      <c r="P172" s="36"/>
      <c r="Q172" s="20">
        <v>3</v>
      </c>
      <c r="R172" s="42">
        <f t="shared" si="229"/>
        <v>2</v>
      </c>
      <c r="S172" s="42" t="str">
        <f t="shared" si="222"/>
        <v>632</v>
      </c>
      <c r="T172" s="19" t="str">
        <f>VLOOKUP($R172,$K$171:$N$178,T$28,)</f>
        <v>Raissa Vickery</v>
      </c>
      <c r="U172" s="19" t="str">
        <f>VLOOKUP($R172,$K$171:$N$178,U$28,)</f>
        <v>St Alban's High Sch</v>
      </c>
      <c r="V172" s="19" t="str">
        <f>VLOOKUP($R172,$K$171:$N$178,V$28,)</f>
        <v>1.36.11</v>
      </c>
      <c r="X172" s="17">
        <f t="shared" si="208"/>
        <v>3</v>
      </c>
      <c r="Y172" s="19">
        <f t="shared" si="209"/>
        <v>2</v>
      </c>
      <c r="Z172" s="43">
        <f>VLOOKUP($S172,'Programme and CT sheets'!$A:$I,8,)</f>
        <v>199.98</v>
      </c>
      <c r="AB172" s="44" t="str">
        <f t="shared" si="210"/>
        <v>Raissa Vickery</v>
      </c>
      <c r="AC172" s="44" t="str">
        <f t="shared" si="211"/>
        <v>St Alban's High Sch</v>
      </c>
      <c r="AE172" s="11">
        <f t="shared" si="212"/>
        <v>22</v>
      </c>
      <c r="AF172" s="7">
        <f t="shared" si="213"/>
        <v>199.98</v>
      </c>
      <c r="AG172" s="7"/>
      <c r="AH172" s="147">
        <f t="shared" si="214"/>
        <v>16</v>
      </c>
      <c r="AI172" s="135" t="str">
        <f t="shared" si="215"/>
        <v>Olivia Riley</v>
      </c>
      <c r="AJ172" s="135" t="str">
        <f t="shared" si="216"/>
        <v>De Havilland</v>
      </c>
      <c r="AK172" s="148" t="str">
        <f t="shared" si="217"/>
        <v>1.45.01</v>
      </c>
      <c r="AL172" s="148" t="str">
        <f t="shared" si="218"/>
        <v>1.44.49</v>
      </c>
      <c r="AM172" s="149" t="str">
        <f>IFERROR(IF(FIND("DQ",AL172),VLOOKUP(AL172,'DQ Codes'!$B:$C,2,),""),"")</f>
        <v/>
      </c>
    </row>
    <row r="173" spans="2:39" ht="15" customHeight="1" x14ac:dyDescent="0.25">
      <c r="B173" s="10">
        <v>17</v>
      </c>
      <c r="C173" s="16" t="s">
        <v>76</v>
      </c>
      <c r="D173" s="16" t="s">
        <v>54</v>
      </c>
      <c r="E173" s="7" t="s">
        <v>216</v>
      </c>
      <c r="K173" s="35">
        <f t="shared" ref="K173" si="231">K175+1</f>
        <v>7</v>
      </c>
      <c r="L173" s="36" t="str">
        <f t="shared" si="219"/>
        <v>Amber Harber</v>
      </c>
      <c r="M173" s="36" t="str">
        <f t="shared" si="220"/>
        <v>Killigrew</v>
      </c>
      <c r="N173" s="37" t="str">
        <f t="shared" si="221"/>
        <v>1.36.67</v>
      </c>
      <c r="O173" s="36">
        <v>6</v>
      </c>
      <c r="P173" s="36"/>
      <c r="Q173" s="20">
        <v>3</v>
      </c>
      <c r="R173" s="42">
        <f t="shared" si="229"/>
        <v>3</v>
      </c>
      <c r="S173" s="42" t="str">
        <f t="shared" si="222"/>
        <v>633</v>
      </c>
      <c r="T173" s="19" t="str">
        <f>VLOOKUP($R173,$K$171:$N$178,T$28,)</f>
        <v>Lucy Quill</v>
      </c>
      <c r="U173" s="19" t="str">
        <f>VLOOKUP($R173,$K$171:$N$178,U$28,)</f>
        <v>The Gateway</v>
      </c>
      <c r="V173" s="19" t="str">
        <f>VLOOKUP($R173,$K$171:$N$178,V$28,)</f>
        <v>1.35.40</v>
      </c>
      <c r="X173" s="17">
        <f t="shared" si="208"/>
        <v>3</v>
      </c>
      <c r="Y173" s="19">
        <f t="shared" si="209"/>
        <v>3</v>
      </c>
      <c r="Z173" s="43">
        <f>VLOOKUP($S173,'Programme and CT sheets'!$A:$I,8,)</f>
        <v>89.7</v>
      </c>
      <c r="AB173" s="44" t="str">
        <f t="shared" si="210"/>
        <v>Lucy Quill</v>
      </c>
      <c r="AC173" s="44" t="str">
        <f t="shared" si="211"/>
        <v>The Gateway</v>
      </c>
      <c r="AE173" s="11">
        <f t="shared" si="212"/>
        <v>3</v>
      </c>
      <c r="AF173" s="7">
        <f t="shared" si="213"/>
        <v>89.7</v>
      </c>
      <c r="AG173" s="7"/>
      <c r="AH173" s="147">
        <f t="shared" si="214"/>
        <v>17</v>
      </c>
      <c r="AI173" s="135" t="str">
        <f t="shared" si="215"/>
        <v>Amber Harber</v>
      </c>
      <c r="AJ173" s="135" t="str">
        <f t="shared" si="216"/>
        <v>Killigrew</v>
      </c>
      <c r="AK173" s="148" t="str">
        <f t="shared" si="217"/>
        <v>1.36.67</v>
      </c>
      <c r="AL173" s="148" t="str">
        <f t="shared" si="218"/>
        <v>1.45.01</v>
      </c>
      <c r="AM173" s="149" t="str">
        <f>IFERROR(IF(FIND("DQ",AL173),VLOOKUP(AL173,'DQ Codes'!$B:$C,2,),""),"")</f>
        <v/>
      </c>
    </row>
    <row r="174" spans="2:39" ht="15" customHeight="1" x14ac:dyDescent="0.25">
      <c r="B174" s="11">
        <v>18</v>
      </c>
      <c r="C174" s="16" t="s">
        <v>90</v>
      </c>
      <c r="D174" s="16" t="s">
        <v>61</v>
      </c>
      <c r="E174" s="7" t="s">
        <v>215</v>
      </c>
      <c r="K174" s="35">
        <f t="shared" ref="K174" si="232">K176-1</f>
        <v>2</v>
      </c>
      <c r="L174" s="36" t="str">
        <f t="shared" si="219"/>
        <v>Raissa Vickery</v>
      </c>
      <c r="M174" s="36" t="str">
        <f t="shared" si="220"/>
        <v>St Alban's High Sch</v>
      </c>
      <c r="N174" s="37" t="str">
        <f t="shared" si="221"/>
        <v>1.36.11</v>
      </c>
      <c r="O174" s="36">
        <v>6</v>
      </c>
      <c r="P174" s="36"/>
      <c r="Q174" s="20">
        <v>3</v>
      </c>
      <c r="R174" s="42">
        <f t="shared" si="229"/>
        <v>4</v>
      </c>
      <c r="S174" s="42" t="str">
        <f t="shared" si="222"/>
        <v>634</v>
      </c>
      <c r="T174" s="19" t="str">
        <f>VLOOKUP($R174,$K$171:$N$178,T$28,)</f>
        <v>Kreswin Smith</v>
      </c>
      <c r="U174" s="19" t="str">
        <f>VLOOKUP($R174,$K$171:$N$178,U$28,)</f>
        <v>Great Missenden</v>
      </c>
      <c r="V174" s="19" t="str">
        <f>VLOOKUP($R174,$K$171:$N$178,V$28,)</f>
        <v>1.29.89</v>
      </c>
      <c r="X174" s="17">
        <f t="shared" si="208"/>
        <v>3</v>
      </c>
      <c r="Y174" s="19">
        <f t="shared" si="209"/>
        <v>4</v>
      </c>
      <c r="Z174" s="43">
        <f>VLOOKUP($S174,'Programme and CT sheets'!$A:$I,8,)</f>
        <v>85.36</v>
      </c>
      <c r="AB174" s="44" t="str">
        <f t="shared" si="210"/>
        <v>Kreswin Smith</v>
      </c>
      <c r="AC174" s="44" t="str">
        <f t="shared" si="211"/>
        <v>Great Missenden</v>
      </c>
      <c r="AE174" s="11">
        <f t="shared" si="212"/>
        <v>2</v>
      </c>
      <c r="AF174" s="7">
        <f t="shared" si="213"/>
        <v>85.36</v>
      </c>
      <c r="AG174" s="7"/>
      <c r="AH174" s="147">
        <f t="shared" si="214"/>
        <v>18</v>
      </c>
      <c r="AI174" s="135" t="str">
        <f t="shared" si="215"/>
        <v>Zoë Condon</v>
      </c>
      <c r="AJ174" s="135" t="str">
        <f t="shared" si="216"/>
        <v>Divine Saviour</v>
      </c>
      <c r="AK174" s="148" t="str">
        <f t="shared" si="217"/>
        <v>1.44.06</v>
      </c>
      <c r="AL174" s="148" t="str">
        <f t="shared" si="218"/>
        <v>1.46.71</v>
      </c>
      <c r="AM174" s="149" t="str">
        <f>IFERROR(IF(FIND("DQ",AL174),VLOOKUP(AL174,'DQ Codes'!$B:$C,2,),""),"")</f>
        <v/>
      </c>
    </row>
    <row r="175" spans="2:39" ht="15" customHeight="1" x14ac:dyDescent="0.25">
      <c r="B175" s="11">
        <v>19</v>
      </c>
      <c r="C175" s="16" t="s">
        <v>213</v>
      </c>
      <c r="D175" s="16" t="s">
        <v>49</v>
      </c>
      <c r="E175" s="7" t="s">
        <v>214</v>
      </c>
      <c r="K175" s="35">
        <f>K177+1</f>
        <v>6</v>
      </c>
      <c r="L175" s="36" t="str">
        <f t="shared" si="219"/>
        <v>Libby Button</v>
      </c>
      <c r="M175" s="36" t="str">
        <f t="shared" si="220"/>
        <v>Maltman's Green</v>
      </c>
      <c r="N175" s="37" t="str">
        <f t="shared" si="221"/>
        <v>1.35.63</v>
      </c>
      <c r="O175" s="36">
        <v>6</v>
      </c>
      <c r="P175" s="36"/>
      <c r="Q175" s="20">
        <v>3</v>
      </c>
      <c r="R175" s="42">
        <f t="shared" si="229"/>
        <v>5</v>
      </c>
      <c r="S175" s="42" t="str">
        <f t="shared" si="222"/>
        <v>635</v>
      </c>
      <c r="T175" s="19" t="str">
        <f>VLOOKUP($R175,$K$171:$N$178,T$28,)</f>
        <v>Vicoria Daley</v>
      </c>
      <c r="U175" s="19" t="str">
        <f>VLOOKUP($R175,$K$171:$N$178,U$28,)</f>
        <v>Maltman's Green</v>
      </c>
      <c r="V175" s="19" t="str">
        <f>VLOOKUP($R175,$K$171:$N$178,V$28,)</f>
        <v>1.32.88</v>
      </c>
      <c r="X175" s="17">
        <f t="shared" si="208"/>
        <v>3</v>
      </c>
      <c r="Y175" s="19">
        <f t="shared" si="209"/>
        <v>5</v>
      </c>
      <c r="Z175" s="43">
        <f>VLOOKUP($S175,'Programme and CT sheets'!$A:$I,8,)</f>
        <v>90.37</v>
      </c>
      <c r="AB175" s="44" t="str">
        <f t="shared" si="210"/>
        <v>Vicoria Daley</v>
      </c>
      <c r="AC175" s="44" t="str">
        <f t="shared" si="211"/>
        <v>Maltman's Green</v>
      </c>
      <c r="AE175" s="11">
        <f t="shared" si="212"/>
        <v>4</v>
      </c>
      <c r="AF175" s="7">
        <f t="shared" si="213"/>
        <v>90.37</v>
      </c>
      <c r="AG175" s="7"/>
      <c r="AH175" s="147">
        <f t="shared" si="214"/>
        <v>19</v>
      </c>
      <c r="AI175" s="135" t="str">
        <f t="shared" si="215"/>
        <v>Amelia Dewar</v>
      </c>
      <c r="AJ175" s="135" t="str">
        <f t="shared" si="216"/>
        <v>Berkhamsted</v>
      </c>
      <c r="AK175" s="148" t="str">
        <f t="shared" si="217"/>
        <v>1.39.14</v>
      </c>
      <c r="AL175" s="148" t="str">
        <f t="shared" si="218"/>
        <v>1.48.11</v>
      </c>
      <c r="AM175" s="149" t="str">
        <f>IFERROR(IF(FIND("DQ",AL175),VLOOKUP(AL175,'DQ Codes'!$B:$C,2,),""),"")</f>
        <v/>
      </c>
    </row>
    <row r="176" spans="2:39" ht="15" customHeight="1" x14ac:dyDescent="0.25">
      <c r="B176" s="10">
        <v>20</v>
      </c>
      <c r="C176" s="16" t="s">
        <v>84</v>
      </c>
      <c r="D176" s="16" t="s">
        <v>58</v>
      </c>
      <c r="E176" s="7" t="s">
        <v>212</v>
      </c>
      <c r="K176" s="35">
        <f>K178-1</f>
        <v>3</v>
      </c>
      <c r="L176" s="36" t="str">
        <f t="shared" si="219"/>
        <v>Lucy Quill</v>
      </c>
      <c r="M176" s="36" t="str">
        <f t="shared" si="220"/>
        <v>The Gateway</v>
      </c>
      <c r="N176" s="37" t="str">
        <f t="shared" si="221"/>
        <v>1.35.40</v>
      </c>
      <c r="O176" s="36">
        <v>6</v>
      </c>
      <c r="P176" s="36"/>
      <c r="Q176" s="20">
        <v>3</v>
      </c>
      <c r="R176" s="42">
        <f t="shared" si="229"/>
        <v>6</v>
      </c>
      <c r="S176" s="42" t="str">
        <f t="shared" si="222"/>
        <v>636</v>
      </c>
      <c r="T176" s="19" t="str">
        <f>VLOOKUP($R176,$K$171:$N$178,T$28,)</f>
        <v>Libby Button</v>
      </c>
      <c r="U176" s="19" t="str">
        <f>VLOOKUP($R176,$K$171:$N$178,U$28,)</f>
        <v>Maltman's Green</v>
      </c>
      <c r="V176" s="19" t="str">
        <f>VLOOKUP($R176,$K$171:$N$178,V$28,)</f>
        <v>1.35.63</v>
      </c>
      <c r="X176" s="17">
        <f t="shared" si="208"/>
        <v>3</v>
      </c>
      <c r="Y176" s="19">
        <f t="shared" si="209"/>
        <v>6</v>
      </c>
      <c r="Z176" s="43">
        <f>VLOOKUP($S176,'Programme and CT sheets'!$A:$I,8,)</f>
        <v>90.51</v>
      </c>
      <c r="AB176" s="44" t="str">
        <f t="shared" si="210"/>
        <v>Libby Button</v>
      </c>
      <c r="AC176" s="44" t="str">
        <f t="shared" si="211"/>
        <v>Maltman's Green</v>
      </c>
      <c r="AE176" s="11">
        <f t="shared" si="212"/>
        <v>5</v>
      </c>
      <c r="AF176" s="7">
        <f t="shared" si="213"/>
        <v>90.51</v>
      </c>
      <c r="AG176" s="7"/>
      <c r="AH176" s="147">
        <f t="shared" si="214"/>
        <v>20</v>
      </c>
      <c r="AI176" s="135" t="str">
        <f t="shared" si="215"/>
        <v>Áine Dunwoodie</v>
      </c>
      <c r="AJ176" s="135" t="str">
        <f t="shared" si="216"/>
        <v>Abbot's Hill</v>
      </c>
      <c r="AK176" s="148" t="str">
        <f t="shared" si="217"/>
        <v>1.41.71</v>
      </c>
      <c r="AL176" s="148" t="str">
        <f t="shared" si="218"/>
        <v>1.52.30</v>
      </c>
      <c r="AM176" s="149" t="str">
        <f>IFERROR(IF(FIND("DQ",AL176),VLOOKUP(AL176,'DQ Codes'!$B:$C,2,),""),"")</f>
        <v/>
      </c>
    </row>
    <row r="177" spans="2:39" ht="15" customHeight="1" x14ac:dyDescent="0.25">
      <c r="B177" s="11">
        <v>21</v>
      </c>
      <c r="C177" s="16" t="s">
        <v>67</v>
      </c>
      <c r="D177" s="16" t="s">
        <v>49</v>
      </c>
      <c r="E177" s="7" t="s">
        <v>211</v>
      </c>
      <c r="K177" s="35">
        <f>K178+1</f>
        <v>5</v>
      </c>
      <c r="L177" s="36" t="str">
        <f t="shared" si="219"/>
        <v>Vicoria Daley</v>
      </c>
      <c r="M177" s="36" t="str">
        <f t="shared" si="220"/>
        <v>Maltman's Green</v>
      </c>
      <c r="N177" s="37" t="str">
        <f t="shared" si="221"/>
        <v>1.32.88</v>
      </c>
      <c r="O177" s="36">
        <v>6</v>
      </c>
      <c r="P177" s="36"/>
      <c r="Q177" s="20">
        <v>3</v>
      </c>
      <c r="R177" s="42">
        <f>R178-1</f>
        <v>7</v>
      </c>
      <c r="S177" s="42" t="str">
        <f t="shared" si="222"/>
        <v>637</v>
      </c>
      <c r="T177" s="19" t="str">
        <f>VLOOKUP($R177,$K$171:$N$178,T$28,)</f>
        <v>Amber Harber</v>
      </c>
      <c r="U177" s="19" t="str">
        <f>VLOOKUP($R177,$K$171:$N$178,U$28,)</f>
        <v>Killigrew</v>
      </c>
      <c r="V177" s="19" t="str">
        <f>VLOOKUP($R177,$K$171:$N$178,V$28,)</f>
        <v>1.36.67</v>
      </c>
      <c r="X177" s="17">
        <f t="shared" si="208"/>
        <v>3</v>
      </c>
      <c r="Y177" s="19">
        <f t="shared" si="209"/>
        <v>7</v>
      </c>
      <c r="Z177" s="43">
        <f>VLOOKUP($S177,'Programme and CT sheets'!$A:$I,8,)</f>
        <v>105.01</v>
      </c>
      <c r="AB177" s="44" t="str">
        <f t="shared" si="210"/>
        <v>Amber Harber</v>
      </c>
      <c r="AC177" s="44" t="str">
        <f t="shared" si="211"/>
        <v>Killigrew</v>
      </c>
      <c r="AE177" s="11">
        <f t="shared" si="212"/>
        <v>17</v>
      </c>
      <c r="AF177" s="7">
        <f t="shared" si="213"/>
        <v>105.01</v>
      </c>
      <c r="AG177" s="7"/>
      <c r="AH177" s="147">
        <f t="shared" si="214"/>
        <v>21</v>
      </c>
      <c r="AI177" s="135" t="str">
        <f t="shared" si="215"/>
        <v>Jemima  Cadge</v>
      </c>
      <c r="AJ177" s="135" t="str">
        <f t="shared" si="216"/>
        <v>Berkhamsted</v>
      </c>
      <c r="AK177" s="148" t="str">
        <f t="shared" si="217"/>
        <v>1.45.18</v>
      </c>
      <c r="AL177" s="148" t="s">
        <v>449</v>
      </c>
      <c r="AM177" s="149" t="str">
        <f>IFERROR(IF(FIND("DQ",AL177),VLOOKUP(AL177,'DQ Codes'!$B:$C,2,),""),"")</f>
        <v xml:space="preserve">Starting before the starting signal </v>
      </c>
    </row>
    <row r="178" spans="2:39" ht="15" customHeight="1" x14ac:dyDescent="0.25">
      <c r="B178" s="11">
        <v>22</v>
      </c>
      <c r="C178" s="16" t="s">
        <v>88</v>
      </c>
      <c r="D178" s="16" t="s">
        <v>22</v>
      </c>
      <c r="E178" s="7" t="s">
        <v>210</v>
      </c>
      <c r="K178" s="40">
        <v>4</v>
      </c>
      <c r="L178" s="38" t="str">
        <f t="shared" si="219"/>
        <v>Kreswin Smith</v>
      </c>
      <c r="M178" s="38" t="str">
        <f t="shared" si="220"/>
        <v>Great Missenden</v>
      </c>
      <c r="N178" s="39" t="str">
        <f t="shared" si="221"/>
        <v>1.29.89</v>
      </c>
      <c r="O178" s="36">
        <v>6</v>
      </c>
      <c r="P178" s="36"/>
      <c r="Q178" s="20">
        <v>3</v>
      </c>
      <c r="R178" s="9">
        <v>8</v>
      </c>
      <c r="S178" s="42" t="str">
        <f t="shared" si="222"/>
        <v>638</v>
      </c>
      <c r="T178" s="19" t="str">
        <f>VLOOKUP($R178,$K$171:$N$178,T$28,)</f>
        <v>Arabella Durkin</v>
      </c>
      <c r="U178" s="19" t="str">
        <f>VLOOKUP($R178,$K$171:$N$178,U$28,)</f>
        <v>Maltman's Green</v>
      </c>
      <c r="V178" s="19" t="str">
        <f>VLOOKUP($R178,$K$171:$N$178,V$28,)</f>
        <v>1.37.38</v>
      </c>
      <c r="X178" s="17">
        <f t="shared" si="208"/>
        <v>3</v>
      </c>
      <c r="Y178" s="19">
        <f t="shared" si="209"/>
        <v>8</v>
      </c>
      <c r="Z178" s="43">
        <f>VLOOKUP($S178,'Programme and CT sheets'!$A:$I,8,)</f>
        <v>94.24</v>
      </c>
      <c r="AB178" s="44" t="str">
        <f t="shared" si="210"/>
        <v>Arabella Durkin</v>
      </c>
      <c r="AC178" s="44" t="str">
        <f t="shared" si="211"/>
        <v>Maltman's Green</v>
      </c>
      <c r="AE178" s="11">
        <f t="shared" si="212"/>
        <v>7</v>
      </c>
      <c r="AF178" s="7">
        <f t="shared" si="213"/>
        <v>94.24</v>
      </c>
      <c r="AG178" s="7"/>
      <c r="AH178" s="147">
        <f t="shared" si="214"/>
        <v>22</v>
      </c>
      <c r="AI178" s="135" t="str">
        <f t="shared" si="215"/>
        <v>Raissa Vickery</v>
      </c>
      <c r="AJ178" s="135" t="str">
        <f t="shared" si="216"/>
        <v>St Alban's High Sch</v>
      </c>
      <c r="AK178" s="148" t="str">
        <f t="shared" si="217"/>
        <v>1.36.11</v>
      </c>
      <c r="AL178" s="148" t="s">
        <v>499</v>
      </c>
      <c r="AM178" s="149" t="str">
        <f>IFERROR(IF(FIND("DQ",AL178),VLOOKUP(AL178,'DQ Codes'!$B:$C,2,),""),"")</f>
        <v/>
      </c>
    </row>
    <row r="179" spans="2:39" ht="15" customHeight="1" x14ac:dyDescent="0.25">
      <c r="C179" s="16"/>
      <c r="D179" s="16"/>
      <c r="E179" s="7"/>
      <c r="K179" s="152"/>
      <c r="L179" s="36"/>
      <c r="M179" s="36"/>
      <c r="N179" s="36"/>
      <c r="O179" s="36"/>
      <c r="P179" s="36"/>
      <c r="Q179" s="20"/>
      <c r="R179" s="9"/>
      <c r="S179" s="42"/>
      <c r="V179" s="19"/>
      <c r="X179" s="17"/>
      <c r="Z179" s="43"/>
      <c r="AB179" s="44"/>
      <c r="AC179" s="44"/>
      <c r="AE179" s="11"/>
      <c r="AF179" s="7"/>
      <c r="AG179" s="7"/>
      <c r="AH179" s="147"/>
      <c r="AK179" s="148"/>
      <c r="AL179" s="148"/>
    </row>
    <row r="180" spans="2:39" ht="15" customHeight="1" x14ac:dyDescent="0.2">
      <c r="AH180" s="136" t="str">
        <f>B181&amp;" - "&amp;C181&amp;" - "&amp;E181</f>
        <v>Event 7 - Year 6 Boys - 4x25m Individual Medley</v>
      </c>
    </row>
    <row r="181" spans="2:39" ht="15" customHeight="1" x14ac:dyDescent="0.2">
      <c r="B181" s="24" t="s">
        <v>342</v>
      </c>
      <c r="C181" s="2" t="s">
        <v>3</v>
      </c>
      <c r="D181" s="13"/>
      <c r="E181" s="13" t="s">
        <v>5</v>
      </c>
      <c r="G181" s="17" t="s">
        <v>356</v>
      </c>
      <c r="I181" s="19">
        <v>3</v>
      </c>
      <c r="K181" s="19" t="s">
        <v>365</v>
      </c>
      <c r="O181" s="19" t="s">
        <v>368</v>
      </c>
      <c r="P181" s="19" t="s">
        <v>369</v>
      </c>
      <c r="Q181" s="19" t="s">
        <v>367</v>
      </c>
      <c r="R181" s="19" t="s">
        <v>366</v>
      </c>
      <c r="T181" s="19">
        <v>2</v>
      </c>
      <c r="U181" s="19">
        <f>T181+1</f>
        <v>3</v>
      </c>
      <c r="V181" s="17">
        <f>U181+1</f>
        <v>4</v>
      </c>
      <c r="X181" s="19" t="s">
        <v>367</v>
      </c>
      <c r="Y181" s="19" t="s">
        <v>366</v>
      </c>
      <c r="Z181" s="19" t="s">
        <v>372</v>
      </c>
      <c r="AA181" s="19" t="s">
        <v>373</v>
      </c>
      <c r="AB181" s="19" t="s">
        <v>369</v>
      </c>
      <c r="AC181" s="19" t="s">
        <v>374</v>
      </c>
      <c r="AE181" s="19" t="s">
        <v>375</v>
      </c>
      <c r="AF181" s="19"/>
      <c r="AG181" s="19" t="s">
        <v>371</v>
      </c>
      <c r="AH181" s="145" t="s">
        <v>382</v>
      </c>
      <c r="AI181" s="145" t="s">
        <v>369</v>
      </c>
      <c r="AJ181" s="145" t="s">
        <v>374</v>
      </c>
      <c r="AK181" s="146" t="s">
        <v>384</v>
      </c>
      <c r="AL181" s="146" t="s">
        <v>383</v>
      </c>
    </row>
    <row r="182" spans="2:39" ht="15" customHeight="1" x14ac:dyDescent="0.25">
      <c r="B182" s="11">
        <v>1</v>
      </c>
      <c r="C182" t="s">
        <v>170</v>
      </c>
      <c r="D182" t="s">
        <v>115</v>
      </c>
      <c r="E182" s="21" t="s">
        <v>144</v>
      </c>
      <c r="K182" s="107">
        <v>1</v>
      </c>
      <c r="L182" s="33" t="str">
        <f t="shared" ref="L182:L189" si="233">C182</f>
        <v>Harry Gibb</v>
      </c>
      <c r="M182" s="33" t="str">
        <f t="shared" ref="M182:M189" si="234">D182</f>
        <v>Chalfont St Peter</v>
      </c>
      <c r="N182" s="34" t="str">
        <f t="shared" ref="N182:N189" si="235">E182</f>
        <v>1.40.00</v>
      </c>
      <c r="O182" s="36">
        <v>7</v>
      </c>
      <c r="Q182" s="20">
        <v>1</v>
      </c>
      <c r="R182" s="106">
        <f>K182</f>
        <v>1</v>
      </c>
      <c r="S182" s="42" t="str">
        <f t="shared" ref="S182:S189" si="236">CONCATENATE(TEXT(O182,0),TEXT(Q182,0),TEXT(R182,0))</f>
        <v>711</v>
      </c>
      <c r="T182" s="19" t="str">
        <f>VLOOKUP($R182,$K$182:$N$189,T$28,)</f>
        <v>Harry Gibb</v>
      </c>
      <c r="U182" s="19" t="str">
        <f>VLOOKUP($R182,$K$182:$N$189,U$28,)</f>
        <v>Chalfont St Peter</v>
      </c>
      <c r="V182" s="19" t="str">
        <f>VLOOKUP($R182,$K$182:$N$189,V$28,)</f>
        <v>1.40.00</v>
      </c>
      <c r="X182" s="17">
        <f t="shared" ref="X182" si="237">IF(Q182="","",Q182)</f>
        <v>1</v>
      </c>
      <c r="Y182" s="19">
        <f t="shared" ref="Y182" si="238">R182</f>
        <v>1</v>
      </c>
      <c r="Z182" s="43">
        <f>VLOOKUP($S182,'Programme and CT sheets'!$A:$I,8,)</f>
        <v>89.44</v>
      </c>
      <c r="AB182" s="44" t="str">
        <f t="shared" ref="AB182" si="239">T182</f>
        <v>Harry Gibb</v>
      </c>
      <c r="AC182" s="44" t="str">
        <f t="shared" ref="AC182" si="240">U182</f>
        <v>Chalfont St Peter</v>
      </c>
      <c r="AE182" s="11">
        <f>IFERROR(RANK(Z182,$Z$182:$Z$205,1),"DQ")</f>
        <v>6</v>
      </c>
      <c r="AF182" s="7">
        <f t="shared" ref="AF182" si="241">Z182</f>
        <v>89.44</v>
      </c>
      <c r="AG182" s="7"/>
      <c r="AH182" s="147">
        <f t="shared" ref="AH182" si="242">B182</f>
        <v>1</v>
      </c>
      <c r="AI182" s="135" t="str">
        <f>VLOOKUP(VLOOKUP($AH182,$AE$182:$AF$205,2,),$Z$182:$AC$205,3,)</f>
        <v>Alex Cooper</v>
      </c>
      <c r="AJ182" s="135" t="str">
        <f>VLOOKUP(VLOOKUP($AH182,$AE$182:$AF$205,2,),$Z$182:$AC$205,4,)</f>
        <v>Polehampton</v>
      </c>
      <c r="AK182" s="148" t="str">
        <f>VLOOKUP($AI182,$C$182:$E$205,3,)</f>
        <v>1.25.79</v>
      </c>
      <c r="AL182" s="148" t="str">
        <f>"1."&amp;TEXT(VLOOKUP($AH182,$AE$182:$AF$205,2,)-60,"0.00")</f>
        <v>1.20.36</v>
      </c>
      <c r="AM182" s="149" t="str">
        <f>IFERROR(IF(FIND("DQ",AL182),VLOOKUP(AL182,'DQ Codes'!$B:$C,2,),""),"")</f>
        <v/>
      </c>
    </row>
    <row r="183" spans="2:39" ht="15" customHeight="1" x14ac:dyDescent="0.25">
      <c r="B183" s="11">
        <v>2</v>
      </c>
      <c r="C183" t="s">
        <v>184</v>
      </c>
      <c r="D183" t="s">
        <v>185</v>
      </c>
      <c r="E183" s="7" t="s">
        <v>255</v>
      </c>
      <c r="K183" s="108">
        <v>2</v>
      </c>
      <c r="L183" s="36" t="str">
        <f t="shared" si="233"/>
        <v>Jasper Tumani</v>
      </c>
      <c r="M183" s="36" t="str">
        <f t="shared" si="234"/>
        <v>Foulds Primary</v>
      </c>
      <c r="N183" s="37" t="str">
        <f t="shared" si="235"/>
        <v>1.38.50</v>
      </c>
      <c r="O183" s="36">
        <v>7</v>
      </c>
      <c r="Q183" s="20">
        <v>1</v>
      </c>
      <c r="R183" s="106">
        <f t="shared" ref="R183:R205" si="243">K183</f>
        <v>2</v>
      </c>
      <c r="S183" s="42" t="str">
        <f t="shared" si="236"/>
        <v>712</v>
      </c>
      <c r="T183" s="19" t="str">
        <f>VLOOKUP($R183,$K$182:$N$189,T$28,)</f>
        <v>Jasper Tumani</v>
      </c>
      <c r="U183" s="19" t="str">
        <f>VLOOKUP($R183,$K$182:$N$189,U$28,)</f>
        <v>Foulds Primary</v>
      </c>
      <c r="V183" s="19" t="str">
        <f>VLOOKUP($R183,$K$182:$N$189,V$28,)</f>
        <v>1.38.50</v>
      </c>
      <c r="X183" s="17">
        <f t="shared" ref="X183:X205" si="244">IF(Q183="","",Q183)</f>
        <v>1</v>
      </c>
      <c r="Y183" s="19">
        <f t="shared" ref="Y183:Y205" si="245">R183</f>
        <v>2</v>
      </c>
      <c r="Z183" s="43">
        <f>VLOOKUP($S183,'Programme and CT sheets'!$A:$I,8,)</f>
        <v>199.5</v>
      </c>
      <c r="AB183" s="44" t="str">
        <f t="shared" ref="AB183:AB205" si="246">T183</f>
        <v>Jasper Tumani</v>
      </c>
      <c r="AC183" s="44" t="str">
        <f t="shared" ref="AC183:AC205" si="247">U183</f>
        <v>Foulds Primary</v>
      </c>
      <c r="AE183" s="11">
        <f t="shared" ref="AE183:AE205" si="248">IFERROR(RANK(Z183,$Z$182:$Z$205,1),"DQ")</f>
        <v>24</v>
      </c>
      <c r="AF183" s="7">
        <f t="shared" ref="AF183:AF205" si="249">Z183</f>
        <v>199.5</v>
      </c>
      <c r="AG183" s="7"/>
      <c r="AH183" s="147">
        <f t="shared" ref="AH183:AH205" si="250">B183</f>
        <v>2</v>
      </c>
      <c r="AI183" s="135" t="str">
        <f t="shared" ref="AI183:AI205" si="251">VLOOKUP(VLOOKUP($AH183,$AE$182:$AF$205,2,),$Z$182:$AC$205,3,)</f>
        <v>Eamon Bradley</v>
      </c>
      <c r="AJ183" s="135" t="str">
        <f t="shared" ref="AJ183:AJ205" si="252">VLOOKUP(VLOOKUP($AH183,$AE$182:$AF$205,2,),$Z$182:$AC$205,4,)</f>
        <v>Bedford</v>
      </c>
      <c r="AK183" s="148" t="str">
        <f t="shared" ref="AK183:AK205" si="253">VLOOKUP($AI183,$C$182:$E$205,3,)</f>
        <v>1.31.78</v>
      </c>
      <c r="AL183" s="148" t="str">
        <f t="shared" ref="AL183:AL197" si="254">"1."&amp;TEXT(VLOOKUP($AH183,$AE$182:$AF$205,2,)-60,"0.00")</f>
        <v>1.23.88</v>
      </c>
      <c r="AM183" s="149" t="str">
        <f>IFERROR(IF(FIND("DQ",AL183),VLOOKUP(AL183,'DQ Codes'!$B:$C,2,),""),"")</f>
        <v/>
      </c>
    </row>
    <row r="184" spans="2:39" ht="15" customHeight="1" x14ac:dyDescent="0.25">
      <c r="B184" s="11">
        <v>3</v>
      </c>
      <c r="C184" t="s">
        <v>159</v>
      </c>
      <c r="D184" t="s">
        <v>160</v>
      </c>
      <c r="E184" s="7" t="s">
        <v>253</v>
      </c>
      <c r="K184" s="108">
        <v>3</v>
      </c>
      <c r="L184" s="36" t="str">
        <f t="shared" si="233"/>
        <v>Matthew Jones</v>
      </c>
      <c r="M184" s="36" t="str">
        <f t="shared" si="234"/>
        <v>The Beacon</v>
      </c>
      <c r="N184" s="37" t="str">
        <f t="shared" si="235"/>
        <v>1.38.11</v>
      </c>
      <c r="O184" s="36">
        <v>7</v>
      </c>
      <c r="P184" s="36"/>
      <c r="Q184" s="20">
        <v>1</v>
      </c>
      <c r="R184" s="106">
        <f t="shared" si="243"/>
        <v>3</v>
      </c>
      <c r="S184" s="42" t="str">
        <f t="shared" si="236"/>
        <v>713</v>
      </c>
      <c r="T184" s="19" t="str">
        <f>VLOOKUP($R184,$K$182:$N$189,T$28,)</f>
        <v>Matthew Jones</v>
      </c>
      <c r="U184" s="19" t="str">
        <f>VLOOKUP($R184,$K$182:$N$189,U$28,)</f>
        <v>The Beacon</v>
      </c>
      <c r="V184" s="19" t="str">
        <f>VLOOKUP($R184,$K$182:$N$189,V$28,)</f>
        <v>1.38.11</v>
      </c>
      <c r="X184" s="17">
        <f t="shared" si="244"/>
        <v>1</v>
      </c>
      <c r="Y184" s="19">
        <f t="shared" si="245"/>
        <v>3</v>
      </c>
      <c r="Z184" s="43">
        <f>VLOOKUP($S184,'Programme and CT sheets'!$A:$I,8,)</f>
        <v>95.62</v>
      </c>
      <c r="AB184" s="44" t="str">
        <f t="shared" si="246"/>
        <v>Matthew Jones</v>
      </c>
      <c r="AC184" s="44" t="str">
        <f t="shared" si="247"/>
        <v>The Beacon</v>
      </c>
      <c r="AE184" s="11">
        <f t="shared" si="248"/>
        <v>11</v>
      </c>
      <c r="AF184" s="7">
        <f t="shared" si="249"/>
        <v>95.62</v>
      </c>
      <c r="AG184" s="7"/>
      <c r="AH184" s="147">
        <f t="shared" si="250"/>
        <v>3</v>
      </c>
      <c r="AI184" s="135" t="str">
        <f t="shared" si="251"/>
        <v>Max Arnold</v>
      </c>
      <c r="AJ184" s="135" t="str">
        <f t="shared" si="252"/>
        <v>Milwards School</v>
      </c>
      <c r="AK184" s="148" t="str">
        <f t="shared" si="253"/>
        <v>1.31.00</v>
      </c>
      <c r="AL184" s="148" t="str">
        <f t="shared" si="254"/>
        <v>1.23.96</v>
      </c>
      <c r="AM184" s="149" t="str">
        <f>IFERROR(IF(FIND("DQ",AL184),VLOOKUP(AL184,'DQ Codes'!$B:$C,2,),""),"")</f>
        <v/>
      </c>
    </row>
    <row r="185" spans="2:39" ht="15" customHeight="1" x14ac:dyDescent="0.25">
      <c r="B185" s="11">
        <v>4</v>
      </c>
      <c r="C185" s="150" t="s">
        <v>181</v>
      </c>
      <c r="D185" s="150" t="s">
        <v>15</v>
      </c>
      <c r="E185" s="7" t="s">
        <v>335</v>
      </c>
      <c r="K185" s="108">
        <v>4</v>
      </c>
      <c r="L185" s="36" t="str">
        <f t="shared" si="233"/>
        <v>Max Coltman</v>
      </c>
      <c r="M185" s="36" t="str">
        <f t="shared" si="234"/>
        <v>Heath Mount</v>
      </c>
      <c r="N185" s="37" t="str">
        <f t="shared" si="235"/>
        <v>1.37.58</v>
      </c>
      <c r="O185" s="36">
        <v>7</v>
      </c>
      <c r="P185" s="36"/>
      <c r="Q185" s="20">
        <v>1</v>
      </c>
      <c r="R185" s="106">
        <f t="shared" si="243"/>
        <v>4</v>
      </c>
      <c r="S185" s="42" t="str">
        <f t="shared" si="236"/>
        <v>714</v>
      </c>
      <c r="T185" s="19" t="str">
        <f>VLOOKUP($R185,$K$182:$N$189,T$28,)</f>
        <v>Max Coltman</v>
      </c>
      <c r="U185" s="19" t="str">
        <f>VLOOKUP($R185,$K$182:$N$189,U$28,)</f>
        <v>Heath Mount</v>
      </c>
      <c r="V185" s="19" t="str">
        <f>VLOOKUP($R185,$K$182:$N$189,V$28,)</f>
        <v>1.37.58</v>
      </c>
      <c r="X185" s="17">
        <f t="shared" si="244"/>
        <v>1</v>
      </c>
      <c r="Y185" s="19">
        <f t="shared" si="245"/>
        <v>4</v>
      </c>
      <c r="Z185" s="43">
        <f>VLOOKUP($S185,'Programme and CT sheets'!$A:$I,8,)</f>
        <v>199.49</v>
      </c>
      <c r="AB185" s="44" t="str">
        <f t="shared" si="246"/>
        <v>Max Coltman</v>
      </c>
      <c r="AC185" s="44" t="str">
        <f t="shared" si="247"/>
        <v>Heath Mount</v>
      </c>
      <c r="AE185" s="11">
        <f t="shared" si="248"/>
        <v>23</v>
      </c>
      <c r="AF185" s="7">
        <f t="shared" si="249"/>
        <v>199.49</v>
      </c>
      <c r="AG185" s="7"/>
      <c r="AH185" s="147">
        <f t="shared" si="250"/>
        <v>4</v>
      </c>
      <c r="AI185" s="135" t="str">
        <f t="shared" si="251"/>
        <v>Luke Pollen-Brooks</v>
      </c>
      <c r="AJ185" s="135" t="str">
        <f t="shared" si="252"/>
        <v>Bedford</v>
      </c>
      <c r="AK185" s="148" t="str">
        <f t="shared" si="253"/>
        <v>1.26.34</v>
      </c>
      <c r="AL185" s="148" t="str">
        <f t="shared" si="254"/>
        <v>1.25.39</v>
      </c>
      <c r="AM185" s="149" t="str">
        <f>IFERROR(IF(FIND("DQ",AL185),VLOOKUP(AL185,'DQ Codes'!$B:$C,2,),""),"")</f>
        <v/>
      </c>
    </row>
    <row r="186" spans="2:39" ht="15" customHeight="1" x14ac:dyDescent="0.25">
      <c r="B186" s="11">
        <v>5</v>
      </c>
      <c r="C186" t="s">
        <v>169</v>
      </c>
      <c r="D186" t="s">
        <v>147</v>
      </c>
      <c r="E186" s="7" t="s">
        <v>251</v>
      </c>
      <c r="K186" s="108">
        <v>5</v>
      </c>
      <c r="L186" s="36" t="str">
        <f t="shared" si="233"/>
        <v>Tristan Woolven</v>
      </c>
      <c r="M186" s="36" t="str">
        <f t="shared" si="234"/>
        <v>Thorpe House</v>
      </c>
      <c r="N186" s="37" t="str">
        <f t="shared" si="235"/>
        <v>1.37.51</v>
      </c>
      <c r="O186" s="36">
        <v>7</v>
      </c>
      <c r="P186" s="36"/>
      <c r="Q186" s="20">
        <v>1</v>
      </c>
      <c r="R186" s="106">
        <f t="shared" si="243"/>
        <v>5</v>
      </c>
      <c r="S186" s="42" t="str">
        <f t="shared" si="236"/>
        <v>715</v>
      </c>
      <c r="T186" s="19" t="str">
        <f>VLOOKUP($R186,$K$182:$N$189,T$28,)</f>
        <v>Tristan Woolven</v>
      </c>
      <c r="U186" s="19" t="str">
        <f>VLOOKUP($R186,$K$182:$N$189,U$28,)</f>
        <v>Thorpe House</v>
      </c>
      <c r="V186" s="19" t="str">
        <f>VLOOKUP($R186,$K$182:$N$189,V$28,)</f>
        <v>1.37.51</v>
      </c>
      <c r="X186" s="17">
        <f t="shared" si="244"/>
        <v>1</v>
      </c>
      <c r="Y186" s="19">
        <f t="shared" si="245"/>
        <v>5</v>
      </c>
      <c r="Z186" s="43">
        <f>VLOOKUP($S186,'Programme and CT sheets'!$A:$I,8,)</f>
        <v>94.19</v>
      </c>
      <c r="AB186" s="44" t="str">
        <f t="shared" si="246"/>
        <v>Tristan Woolven</v>
      </c>
      <c r="AC186" s="44" t="str">
        <f t="shared" si="247"/>
        <v>Thorpe House</v>
      </c>
      <c r="AE186" s="11">
        <f t="shared" si="248"/>
        <v>8</v>
      </c>
      <c r="AF186" s="7">
        <f t="shared" si="249"/>
        <v>94.19</v>
      </c>
      <c r="AG186" s="7"/>
      <c r="AH186" s="147">
        <f t="shared" si="250"/>
        <v>5</v>
      </c>
      <c r="AI186" s="135" t="str">
        <f t="shared" si="251"/>
        <v>James Kaye</v>
      </c>
      <c r="AJ186" s="135" t="str">
        <f t="shared" si="252"/>
        <v>Haberdashers Boys</v>
      </c>
      <c r="AK186" s="148" t="str">
        <f t="shared" si="253"/>
        <v>1.32.84</v>
      </c>
      <c r="AL186" s="148" t="str">
        <f t="shared" si="254"/>
        <v>1.25.69</v>
      </c>
      <c r="AM186" s="149" t="str">
        <f>IFERROR(IF(FIND("DQ",AL186),VLOOKUP(AL186,'DQ Codes'!$B:$C,2,),""),"")</f>
        <v/>
      </c>
    </row>
    <row r="187" spans="2:39" ht="15" customHeight="1" x14ac:dyDescent="0.25">
      <c r="B187" s="11">
        <v>6</v>
      </c>
      <c r="C187" t="s">
        <v>177</v>
      </c>
      <c r="D187" t="s">
        <v>15</v>
      </c>
      <c r="E187" s="7" t="s">
        <v>252</v>
      </c>
      <c r="K187" s="108">
        <v>6</v>
      </c>
      <c r="L187" s="36" t="str">
        <f t="shared" si="233"/>
        <v>Daniel Rates</v>
      </c>
      <c r="M187" s="36" t="str">
        <f t="shared" si="234"/>
        <v>Heath Mount</v>
      </c>
      <c r="N187" s="37" t="str">
        <f t="shared" si="235"/>
        <v>1.37.66</v>
      </c>
      <c r="O187" s="36">
        <v>7</v>
      </c>
      <c r="P187" s="36"/>
      <c r="Q187" s="20">
        <v>1</v>
      </c>
      <c r="R187" s="106">
        <f t="shared" si="243"/>
        <v>6</v>
      </c>
      <c r="S187" s="42" t="str">
        <f t="shared" si="236"/>
        <v>716</v>
      </c>
      <c r="T187" s="19" t="str">
        <f>VLOOKUP($R187,$K$182:$N$189,T$28,)</f>
        <v>Daniel Rates</v>
      </c>
      <c r="U187" s="19" t="str">
        <f>VLOOKUP($R187,$K$182:$N$189,U$28,)</f>
        <v>Heath Mount</v>
      </c>
      <c r="V187" s="19" t="str">
        <f>VLOOKUP($R187,$K$182:$N$189,V$28,)</f>
        <v>1.37.66</v>
      </c>
      <c r="X187" s="17">
        <f t="shared" si="244"/>
        <v>1</v>
      </c>
      <c r="Y187" s="19">
        <f t="shared" si="245"/>
        <v>6</v>
      </c>
      <c r="Z187" s="43">
        <f>VLOOKUP($S187,'Programme and CT sheets'!$A:$I,8,)</f>
        <v>95.86</v>
      </c>
      <c r="AB187" s="44" t="str">
        <f t="shared" si="246"/>
        <v>Daniel Rates</v>
      </c>
      <c r="AC187" s="44" t="str">
        <f t="shared" si="247"/>
        <v>Heath Mount</v>
      </c>
      <c r="AE187" s="11">
        <f t="shared" si="248"/>
        <v>13</v>
      </c>
      <c r="AF187" s="7">
        <f t="shared" si="249"/>
        <v>95.86</v>
      </c>
      <c r="AG187" s="7"/>
      <c r="AH187" s="147">
        <f t="shared" si="250"/>
        <v>6</v>
      </c>
      <c r="AI187" s="135" t="str">
        <f t="shared" si="251"/>
        <v>Harry Gibb</v>
      </c>
      <c r="AJ187" s="135" t="str">
        <f t="shared" si="252"/>
        <v>Chalfont St Peter</v>
      </c>
      <c r="AK187" s="148" t="str">
        <f t="shared" si="253"/>
        <v>1.40.00</v>
      </c>
      <c r="AL187" s="148" t="str">
        <f t="shared" si="254"/>
        <v>1.29.44</v>
      </c>
      <c r="AM187" s="149" t="str">
        <f>IFERROR(IF(FIND("DQ",AL187),VLOOKUP(AL187,'DQ Codes'!$B:$C,2,),""),"")</f>
        <v/>
      </c>
    </row>
    <row r="188" spans="2:39" ht="15" customHeight="1" x14ac:dyDescent="0.25">
      <c r="B188" s="11">
        <v>7</v>
      </c>
      <c r="C188" t="s">
        <v>180</v>
      </c>
      <c r="D188" t="s">
        <v>166</v>
      </c>
      <c r="E188" s="7" t="s">
        <v>254</v>
      </c>
      <c r="K188" s="108">
        <v>7</v>
      </c>
      <c r="L188" s="36" t="str">
        <f t="shared" si="233"/>
        <v>Harry Rowlands</v>
      </c>
      <c r="M188" s="36" t="str">
        <f t="shared" si="234"/>
        <v>Beechwood Park</v>
      </c>
      <c r="N188" s="37" t="str">
        <f t="shared" si="235"/>
        <v>1.38.26</v>
      </c>
      <c r="O188" s="36">
        <v>7</v>
      </c>
      <c r="P188" s="36"/>
      <c r="Q188" s="20">
        <v>1</v>
      </c>
      <c r="R188" s="106">
        <f t="shared" si="243"/>
        <v>7</v>
      </c>
      <c r="S188" s="42" t="str">
        <f t="shared" si="236"/>
        <v>717</v>
      </c>
      <c r="T188" s="19" t="str">
        <f>VLOOKUP($R188,$K$182:$N$189,T$28,)</f>
        <v>Harry Rowlands</v>
      </c>
      <c r="U188" s="19" t="str">
        <f>VLOOKUP($R188,$K$182:$N$189,U$28,)</f>
        <v>Beechwood Park</v>
      </c>
      <c r="V188" s="19" t="str">
        <f>VLOOKUP($R188,$K$182:$N$189,V$28,)</f>
        <v>1.38.26</v>
      </c>
      <c r="X188" s="17">
        <f t="shared" si="244"/>
        <v>1</v>
      </c>
      <c r="Y188" s="19">
        <f t="shared" si="245"/>
        <v>7</v>
      </c>
      <c r="Z188" s="43">
        <f>VLOOKUP($S188,'Programme and CT sheets'!$A:$I,8,)</f>
        <v>95.64</v>
      </c>
      <c r="AB188" s="44" t="str">
        <f t="shared" si="246"/>
        <v>Harry Rowlands</v>
      </c>
      <c r="AC188" s="44" t="str">
        <f t="shared" si="247"/>
        <v>Beechwood Park</v>
      </c>
      <c r="AE188" s="11">
        <f t="shared" si="248"/>
        <v>12</v>
      </c>
      <c r="AF188" s="7">
        <f t="shared" si="249"/>
        <v>95.64</v>
      </c>
      <c r="AG188" s="7"/>
      <c r="AH188" s="147">
        <f t="shared" si="250"/>
        <v>7</v>
      </c>
      <c r="AI188" s="135" t="str">
        <f t="shared" si="251"/>
        <v>George  Mowbray</v>
      </c>
      <c r="AJ188" s="135" t="str">
        <f t="shared" si="252"/>
        <v>Elangeni</v>
      </c>
      <c r="AK188" s="148" t="str">
        <f t="shared" si="253"/>
        <v>1.32.15</v>
      </c>
      <c r="AL188" s="148" t="str">
        <f t="shared" si="254"/>
        <v>1.30.71</v>
      </c>
      <c r="AM188" s="149" t="str">
        <f>IFERROR(IF(FIND("DQ",AL188),VLOOKUP(AL188,'DQ Codes'!$B:$C,2,),""),"")</f>
        <v/>
      </c>
    </row>
    <row r="189" spans="2:39" ht="15" customHeight="1" x14ac:dyDescent="0.25">
      <c r="B189" s="11">
        <v>8</v>
      </c>
      <c r="C189" t="s">
        <v>183</v>
      </c>
      <c r="D189" t="s">
        <v>174</v>
      </c>
      <c r="E189" s="7" t="s">
        <v>256</v>
      </c>
      <c r="K189" s="111">
        <v>8</v>
      </c>
      <c r="L189" s="38" t="str">
        <f t="shared" si="233"/>
        <v>Tarran Barfoot</v>
      </c>
      <c r="M189" s="38" t="str">
        <f t="shared" si="234"/>
        <v>Mandeville</v>
      </c>
      <c r="N189" s="39" t="str">
        <f t="shared" si="235"/>
        <v>1.39.62</v>
      </c>
      <c r="O189" s="36">
        <v>7</v>
      </c>
      <c r="P189" s="36"/>
      <c r="Q189" s="20">
        <v>1</v>
      </c>
      <c r="R189" s="106">
        <f t="shared" si="243"/>
        <v>8</v>
      </c>
      <c r="S189" s="42" t="str">
        <f t="shared" si="236"/>
        <v>718</v>
      </c>
      <c r="T189" s="19" t="str">
        <f>VLOOKUP($R189,$K$182:$N$189,T$28,)</f>
        <v>Tarran Barfoot</v>
      </c>
      <c r="U189" s="19" t="str">
        <f>VLOOKUP($R189,$K$182:$N$189,U$28,)</f>
        <v>Mandeville</v>
      </c>
      <c r="V189" s="19" t="str">
        <f>VLOOKUP($R189,$K$182:$N$189,V$28,)</f>
        <v>1.39.62</v>
      </c>
      <c r="X189" s="17">
        <f t="shared" si="244"/>
        <v>1</v>
      </c>
      <c r="Y189" s="19">
        <f t="shared" si="245"/>
        <v>8</v>
      </c>
      <c r="Z189" s="43">
        <f>VLOOKUP($S189,'Programme and CT sheets'!$A:$I,8,)</f>
        <v>199.48</v>
      </c>
      <c r="AB189" s="44" t="str">
        <f t="shared" si="246"/>
        <v>Tarran Barfoot</v>
      </c>
      <c r="AC189" s="44" t="str">
        <f t="shared" si="247"/>
        <v>Mandeville</v>
      </c>
      <c r="AE189" s="11">
        <f t="shared" si="248"/>
        <v>22</v>
      </c>
      <c r="AF189" s="7">
        <f t="shared" si="249"/>
        <v>199.48</v>
      </c>
      <c r="AG189" s="7"/>
      <c r="AH189" s="147">
        <f t="shared" si="250"/>
        <v>8</v>
      </c>
      <c r="AI189" s="135" t="str">
        <f t="shared" si="251"/>
        <v>Tristan Woolven</v>
      </c>
      <c r="AJ189" s="135" t="str">
        <f t="shared" si="252"/>
        <v>Thorpe House</v>
      </c>
      <c r="AK189" s="148" t="str">
        <f t="shared" si="253"/>
        <v>1.37.51</v>
      </c>
      <c r="AL189" s="148" t="str">
        <f t="shared" si="254"/>
        <v>1.34.19</v>
      </c>
      <c r="AM189" s="149" t="str">
        <f>IFERROR(IF(FIND("DQ",AL189),VLOOKUP(AL189,'DQ Codes'!$B:$C,2,),""),"")</f>
        <v/>
      </c>
    </row>
    <row r="190" spans="2:39" ht="15" customHeight="1" x14ac:dyDescent="0.25">
      <c r="B190" s="11">
        <v>9</v>
      </c>
      <c r="C190" t="s">
        <v>167</v>
      </c>
      <c r="D190" t="s">
        <v>168</v>
      </c>
      <c r="E190" s="7" t="s">
        <v>250</v>
      </c>
      <c r="K190" s="107">
        <v>1</v>
      </c>
      <c r="L190" s="36" t="str">
        <f t="shared" ref="L190:L205" si="255">C190</f>
        <v>Tommy Maidment</v>
      </c>
      <c r="M190" s="36" t="str">
        <f t="shared" ref="M190:M205" si="256">D190</f>
        <v>Westbrook Hay</v>
      </c>
      <c r="N190" s="37" t="str">
        <f t="shared" ref="N190:N205" si="257">E190</f>
        <v>1.37.44</v>
      </c>
      <c r="O190" s="36">
        <v>7</v>
      </c>
      <c r="Q190" s="20">
        <v>2</v>
      </c>
      <c r="R190" s="106">
        <f t="shared" si="243"/>
        <v>1</v>
      </c>
      <c r="S190" s="42" t="str">
        <f t="shared" ref="S190:S205" si="258">CONCATENATE(TEXT(O190,0),TEXT(Q190,0),TEXT(R190,0))</f>
        <v>721</v>
      </c>
      <c r="T190" s="19" t="str">
        <f>VLOOKUP($R190,$K$190:$N$197,T$28,)</f>
        <v>Tommy Maidment</v>
      </c>
      <c r="U190" s="19" t="str">
        <f>VLOOKUP($R190,$K$190:$N$197,U$28,)</f>
        <v>Westbrook Hay</v>
      </c>
      <c r="V190" s="19" t="str">
        <f>VLOOKUP($R190,$K$190:$N$197,V$28,)</f>
        <v>1.37.44</v>
      </c>
      <c r="X190" s="17">
        <f t="shared" si="244"/>
        <v>2</v>
      </c>
      <c r="Y190" s="19">
        <f t="shared" si="245"/>
        <v>1</v>
      </c>
      <c r="Z190" s="43">
        <f>VLOOKUP($S190,'Programme and CT sheets'!$A:$I,8,)</f>
        <v>199.47</v>
      </c>
      <c r="AB190" s="44" t="str">
        <f t="shared" si="246"/>
        <v>Tommy Maidment</v>
      </c>
      <c r="AC190" s="44" t="str">
        <f t="shared" si="247"/>
        <v>Westbrook Hay</v>
      </c>
      <c r="AE190" s="11">
        <f t="shared" si="248"/>
        <v>21</v>
      </c>
      <c r="AF190" s="7">
        <f t="shared" si="249"/>
        <v>199.47</v>
      </c>
      <c r="AG190" s="7"/>
      <c r="AH190" s="147">
        <f t="shared" si="250"/>
        <v>9</v>
      </c>
      <c r="AI190" s="135" t="str">
        <f t="shared" si="251"/>
        <v>Freddie Lucas</v>
      </c>
      <c r="AJ190" s="135" t="str">
        <f t="shared" si="252"/>
        <v>Chalfont St Peter</v>
      </c>
      <c r="AK190" s="148" t="str">
        <f t="shared" si="253"/>
        <v>1.34.32</v>
      </c>
      <c r="AL190" s="148" t="str">
        <f t="shared" si="254"/>
        <v>1.34.26</v>
      </c>
      <c r="AM190" s="149" t="str">
        <f>IFERROR(IF(FIND("DQ",AL190),VLOOKUP(AL190,'DQ Codes'!$B:$C,2,),""),"")</f>
        <v/>
      </c>
    </row>
    <row r="191" spans="2:39" ht="15" customHeight="1" x14ac:dyDescent="0.25">
      <c r="B191" s="11">
        <v>10</v>
      </c>
      <c r="C191" t="s">
        <v>165</v>
      </c>
      <c r="D191" t="s">
        <v>166</v>
      </c>
      <c r="E191" s="7" t="s">
        <v>248</v>
      </c>
      <c r="K191" s="108">
        <v>2</v>
      </c>
      <c r="L191" s="36" t="str">
        <f t="shared" si="255"/>
        <v>Fergus Reid</v>
      </c>
      <c r="M191" s="36" t="str">
        <f t="shared" si="256"/>
        <v>Beechwood Park</v>
      </c>
      <c r="N191" s="37" t="str">
        <f t="shared" si="257"/>
        <v>1.37.08</v>
      </c>
      <c r="O191" s="36">
        <v>7</v>
      </c>
      <c r="Q191" s="20">
        <v>2</v>
      </c>
      <c r="R191" s="106">
        <f t="shared" si="243"/>
        <v>2</v>
      </c>
      <c r="S191" s="42" t="str">
        <f t="shared" si="258"/>
        <v>722</v>
      </c>
      <c r="T191" s="19" t="str">
        <f>VLOOKUP($R191,$K$190:$N$197,T$28,)</f>
        <v>Fergus Reid</v>
      </c>
      <c r="U191" s="19" t="str">
        <f>VLOOKUP($R191,$K$190:$N$197,U$28,)</f>
        <v>Beechwood Park</v>
      </c>
      <c r="V191" s="19" t="str">
        <f>VLOOKUP($R191,$K$190:$N$197,V$28,)</f>
        <v>1.37.08</v>
      </c>
      <c r="X191" s="17">
        <f t="shared" si="244"/>
        <v>2</v>
      </c>
      <c r="Y191" s="19">
        <f t="shared" si="245"/>
        <v>2</v>
      </c>
      <c r="Z191" s="43">
        <f>VLOOKUP($S191,'Programme and CT sheets'!$A:$I,8,)</f>
        <v>98.51</v>
      </c>
      <c r="AB191" s="44" t="str">
        <f t="shared" si="246"/>
        <v>Fergus Reid</v>
      </c>
      <c r="AC191" s="44" t="str">
        <f t="shared" si="247"/>
        <v>Beechwood Park</v>
      </c>
      <c r="AE191" s="11">
        <f t="shared" si="248"/>
        <v>16</v>
      </c>
      <c r="AF191" s="7">
        <f t="shared" si="249"/>
        <v>98.51</v>
      </c>
      <c r="AG191" s="7"/>
      <c r="AH191" s="147">
        <f t="shared" si="250"/>
        <v>10</v>
      </c>
      <c r="AI191" s="135" t="str">
        <f t="shared" si="251"/>
        <v>Noah McCall</v>
      </c>
      <c r="AJ191" s="135" t="str">
        <f t="shared" si="252"/>
        <v>Elangeni</v>
      </c>
      <c r="AK191" s="148" t="str">
        <f t="shared" si="253"/>
        <v>1.36.79</v>
      </c>
      <c r="AL191" s="148" t="str">
        <f t="shared" si="254"/>
        <v>1.34.83</v>
      </c>
      <c r="AM191" s="149" t="str">
        <f>IFERROR(IF(FIND("DQ",AL191),VLOOKUP(AL191,'DQ Codes'!$B:$C,2,),""),"")</f>
        <v/>
      </c>
    </row>
    <row r="192" spans="2:39" ht="15" customHeight="1" x14ac:dyDescent="0.25">
      <c r="B192" s="11">
        <v>11</v>
      </c>
      <c r="C192" t="s">
        <v>188</v>
      </c>
      <c r="D192" t="s">
        <v>162</v>
      </c>
      <c r="E192" s="21" t="s">
        <v>247</v>
      </c>
      <c r="K192" s="108">
        <v>3</v>
      </c>
      <c r="L192" s="36" t="str">
        <f t="shared" si="255"/>
        <v>Noah McCall</v>
      </c>
      <c r="M192" s="36" t="str">
        <f t="shared" si="256"/>
        <v>Elangeni</v>
      </c>
      <c r="N192" s="37" t="str">
        <f t="shared" si="257"/>
        <v>1.36.79</v>
      </c>
      <c r="O192" s="36">
        <v>7</v>
      </c>
      <c r="P192" s="36"/>
      <c r="Q192" s="20">
        <v>2</v>
      </c>
      <c r="R192" s="106">
        <f t="shared" si="243"/>
        <v>3</v>
      </c>
      <c r="S192" s="42" t="str">
        <f t="shared" si="258"/>
        <v>723</v>
      </c>
      <c r="T192" s="19" t="str">
        <f>VLOOKUP($R192,$K$190:$N$197,T$28,)</f>
        <v>Noah McCall</v>
      </c>
      <c r="U192" s="19" t="str">
        <f>VLOOKUP($R192,$K$190:$N$197,U$28,)</f>
        <v>Elangeni</v>
      </c>
      <c r="V192" s="19" t="str">
        <f>VLOOKUP($R192,$K$190:$N$197,V$28,)</f>
        <v>1.36.79</v>
      </c>
      <c r="X192" s="17">
        <f t="shared" si="244"/>
        <v>2</v>
      </c>
      <c r="Y192" s="19">
        <f t="shared" si="245"/>
        <v>3</v>
      </c>
      <c r="Z192" s="43">
        <f>VLOOKUP($S192,'Programme and CT sheets'!$A:$I,8,)</f>
        <v>94.83</v>
      </c>
      <c r="AB192" s="44" t="str">
        <f t="shared" si="246"/>
        <v>Noah McCall</v>
      </c>
      <c r="AC192" s="44" t="str">
        <f t="shared" si="247"/>
        <v>Elangeni</v>
      </c>
      <c r="AE192" s="11">
        <f t="shared" si="248"/>
        <v>10</v>
      </c>
      <c r="AF192" s="7">
        <f t="shared" si="249"/>
        <v>94.83</v>
      </c>
      <c r="AG192" s="7"/>
      <c r="AH192" s="147">
        <f t="shared" si="250"/>
        <v>11</v>
      </c>
      <c r="AI192" s="135" t="str">
        <f t="shared" si="251"/>
        <v>Matthew Jones</v>
      </c>
      <c r="AJ192" s="135" t="str">
        <f t="shared" si="252"/>
        <v>The Beacon</v>
      </c>
      <c r="AK192" s="148" t="str">
        <f t="shared" si="253"/>
        <v>1.38.11</v>
      </c>
      <c r="AL192" s="148" t="str">
        <f t="shared" si="254"/>
        <v>1.35.62</v>
      </c>
      <c r="AM192" s="149" t="str">
        <f>IFERROR(IF(FIND("DQ",AL192),VLOOKUP(AL192,'DQ Codes'!$B:$C,2,),""),"")</f>
        <v/>
      </c>
    </row>
    <row r="193" spans="2:39" ht="15" customHeight="1" x14ac:dyDescent="0.25">
      <c r="B193" s="11">
        <v>12</v>
      </c>
      <c r="C193" t="s">
        <v>175</v>
      </c>
      <c r="D193" t="s">
        <v>115</v>
      </c>
      <c r="E193" s="21" t="s">
        <v>245</v>
      </c>
      <c r="K193" s="108">
        <v>4</v>
      </c>
      <c r="L193" s="36" t="str">
        <f t="shared" si="255"/>
        <v>Freddie Lucas</v>
      </c>
      <c r="M193" s="36" t="str">
        <f t="shared" si="256"/>
        <v>Chalfont St Peter</v>
      </c>
      <c r="N193" s="37" t="str">
        <f t="shared" si="257"/>
        <v>1.34.32</v>
      </c>
      <c r="O193" s="36">
        <v>7</v>
      </c>
      <c r="P193" s="36"/>
      <c r="Q193" s="20">
        <v>2</v>
      </c>
      <c r="R193" s="106">
        <f t="shared" si="243"/>
        <v>4</v>
      </c>
      <c r="S193" s="42" t="str">
        <f t="shared" si="258"/>
        <v>724</v>
      </c>
      <c r="T193" s="19" t="str">
        <f>VLOOKUP($R193,$K$190:$N$197,T$28,)</f>
        <v>Freddie Lucas</v>
      </c>
      <c r="U193" s="19" t="str">
        <f>VLOOKUP($R193,$K$190:$N$197,U$28,)</f>
        <v>Chalfont St Peter</v>
      </c>
      <c r="V193" s="19" t="str">
        <f>VLOOKUP($R193,$K$190:$N$197,V$28,)</f>
        <v>1.34.32</v>
      </c>
      <c r="X193" s="17">
        <f t="shared" si="244"/>
        <v>2</v>
      </c>
      <c r="Y193" s="19">
        <f t="shared" si="245"/>
        <v>4</v>
      </c>
      <c r="Z193" s="43">
        <f>VLOOKUP($S193,'Programme and CT sheets'!$A:$I,8,)</f>
        <v>94.26</v>
      </c>
      <c r="AB193" s="44" t="str">
        <f t="shared" si="246"/>
        <v>Freddie Lucas</v>
      </c>
      <c r="AC193" s="44" t="str">
        <f t="shared" si="247"/>
        <v>Chalfont St Peter</v>
      </c>
      <c r="AE193" s="11">
        <f t="shared" si="248"/>
        <v>9</v>
      </c>
      <c r="AF193" s="7">
        <f t="shared" si="249"/>
        <v>94.26</v>
      </c>
      <c r="AG193" s="7"/>
      <c r="AH193" s="147">
        <f t="shared" si="250"/>
        <v>12</v>
      </c>
      <c r="AI193" s="135" t="str">
        <f t="shared" si="251"/>
        <v>Harry Rowlands</v>
      </c>
      <c r="AJ193" s="135" t="str">
        <f t="shared" si="252"/>
        <v>Beechwood Park</v>
      </c>
      <c r="AK193" s="148" t="str">
        <f t="shared" si="253"/>
        <v>1.38.26</v>
      </c>
      <c r="AL193" s="148" t="str">
        <f t="shared" si="254"/>
        <v>1.35.64</v>
      </c>
      <c r="AM193" s="149" t="str">
        <f>IFERROR(IF(FIND("DQ",AL193),VLOOKUP(AL193,'DQ Codes'!$B:$C,2,),""),"")</f>
        <v/>
      </c>
    </row>
    <row r="194" spans="2:39" ht="15" customHeight="1" x14ac:dyDescent="0.25">
      <c r="B194" s="11">
        <v>13</v>
      </c>
      <c r="C194" t="s">
        <v>150</v>
      </c>
      <c r="D194" t="s">
        <v>8</v>
      </c>
      <c r="E194" s="7" t="s">
        <v>244</v>
      </c>
      <c r="K194" s="108">
        <v>5</v>
      </c>
      <c r="L194" s="36" t="str">
        <f t="shared" si="255"/>
        <v>James Kaye</v>
      </c>
      <c r="M194" s="36" t="str">
        <f t="shared" si="256"/>
        <v>Haberdashers Boys</v>
      </c>
      <c r="N194" s="37" t="str">
        <f t="shared" si="257"/>
        <v>1.32.84</v>
      </c>
      <c r="O194" s="36">
        <v>7</v>
      </c>
      <c r="P194" s="36"/>
      <c r="Q194" s="20">
        <v>2</v>
      </c>
      <c r="R194" s="106">
        <f t="shared" si="243"/>
        <v>5</v>
      </c>
      <c r="S194" s="42" t="str">
        <f t="shared" si="258"/>
        <v>725</v>
      </c>
      <c r="T194" s="19" t="str">
        <f>VLOOKUP($R194,$K$190:$N$197,T$28,)</f>
        <v>James Kaye</v>
      </c>
      <c r="U194" s="19" t="str">
        <f>VLOOKUP($R194,$K$190:$N$197,U$28,)</f>
        <v>Haberdashers Boys</v>
      </c>
      <c r="V194" s="19" t="str">
        <f>VLOOKUP($R194,$K$190:$N$197,V$28,)</f>
        <v>1.32.84</v>
      </c>
      <c r="X194" s="17">
        <f t="shared" si="244"/>
        <v>2</v>
      </c>
      <c r="Y194" s="19">
        <f t="shared" si="245"/>
        <v>5</v>
      </c>
      <c r="Z194" s="43">
        <f>VLOOKUP($S194,'Programme and CT sheets'!$A:$I,8,)</f>
        <v>85.69</v>
      </c>
      <c r="AB194" s="44" t="str">
        <f t="shared" si="246"/>
        <v>James Kaye</v>
      </c>
      <c r="AC194" s="44" t="str">
        <f t="shared" si="247"/>
        <v>Haberdashers Boys</v>
      </c>
      <c r="AE194" s="11">
        <f t="shared" si="248"/>
        <v>5</v>
      </c>
      <c r="AF194" s="7">
        <f t="shared" si="249"/>
        <v>85.69</v>
      </c>
      <c r="AG194" s="7"/>
      <c r="AH194" s="147">
        <f t="shared" si="250"/>
        <v>13</v>
      </c>
      <c r="AI194" s="135" t="str">
        <f t="shared" si="251"/>
        <v>Daniel Rates</v>
      </c>
      <c r="AJ194" s="135" t="str">
        <f t="shared" si="252"/>
        <v>Heath Mount</v>
      </c>
      <c r="AK194" s="148" t="str">
        <f t="shared" si="253"/>
        <v>1.37.66</v>
      </c>
      <c r="AL194" s="148" t="str">
        <f t="shared" si="254"/>
        <v>1.35.86</v>
      </c>
      <c r="AM194" s="149" t="str">
        <f>IFERROR(IF(FIND("DQ",AL194),VLOOKUP(AL194,'DQ Codes'!$B:$C,2,),""),"")</f>
        <v/>
      </c>
    </row>
    <row r="195" spans="2:39" ht="15" customHeight="1" x14ac:dyDescent="0.25">
      <c r="B195" s="11">
        <v>14</v>
      </c>
      <c r="C195" t="s">
        <v>171</v>
      </c>
      <c r="D195" t="s">
        <v>23</v>
      </c>
      <c r="E195" s="7" t="s">
        <v>246</v>
      </c>
      <c r="K195" s="108">
        <v>6</v>
      </c>
      <c r="L195" s="36" t="str">
        <f t="shared" si="255"/>
        <v>Seve Carrillo de Albornoz</v>
      </c>
      <c r="M195" s="36" t="str">
        <f t="shared" si="256"/>
        <v>Boxmoor</v>
      </c>
      <c r="N195" s="37" t="str">
        <f t="shared" si="257"/>
        <v>1.35.61</v>
      </c>
      <c r="O195" s="36">
        <v>7</v>
      </c>
      <c r="P195" s="36"/>
      <c r="Q195" s="20">
        <v>2</v>
      </c>
      <c r="R195" s="106">
        <f t="shared" si="243"/>
        <v>6</v>
      </c>
      <c r="S195" s="42" t="str">
        <f t="shared" si="258"/>
        <v>726</v>
      </c>
      <c r="T195" s="19" t="str">
        <f>VLOOKUP($R195,$K$190:$N$197,T$28,)</f>
        <v>Seve Carrillo de Albornoz</v>
      </c>
      <c r="U195" s="19" t="str">
        <f>VLOOKUP($R195,$K$190:$N$197,U$28,)</f>
        <v>Boxmoor</v>
      </c>
      <c r="V195" s="19" t="str">
        <f>VLOOKUP($R195,$K$190:$N$197,V$28,)</f>
        <v>1.35.61</v>
      </c>
      <c r="X195" s="17">
        <f t="shared" si="244"/>
        <v>2</v>
      </c>
      <c r="Y195" s="19">
        <f t="shared" si="245"/>
        <v>6</v>
      </c>
      <c r="Z195" s="43">
        <f>VLOOKUP($S195,'Programme and CT sheets'!$A:$I,8,)</f>
        <v>96.42</v>
      </c>
      <c r="AB195" s="44" t="str">
        <f t="shared" si="246"/>
        <v>Seve Carrillo de Albornoz</v>
      </c>
      <c r="AC195" s="44" t="str">
        <f t="shared" si="247"/>
        <v>Boxmoor</v>
      </c>
      <c r="AE195" s="11">
        <f t="shared" si="248"/>
        <v>14</v>
      </c>
      <c r="AF195" s="7">
        <f t="shared" si="249"/>
        <v>96.42</v>
      </c>
      <c r="AG195" s="7"/>
      <c r="AH195" s="147">
        <f t="shared" si="250"/>
        <v>14</v>
      </c>
      <c r="AI195" s="135" t="str">
        <f t="shared" si="251"/>
        <v>Seve Carrillo de Albornoz</v>
      </c>
      <c r="AJ195" s="135" t="str">
        <f t="shared" si="252"/>
        <v>Boxmoor</v>
      </c>
      <c r="AK195" s="148" t="str">
        <f t="shared" si="253"/>
        <v>1.35.61</v>
      </c>
      <c r="AL195" s="148" t="str">
        <f t="shared" si="254"/>
        <v>1.36.42</v>
      </c>
      <c r="AM195" s="149" t="str">
        <f>IFERROR(IF(FIND("DQ",AL195),VLOOKUP(AL195,'DQ Codes'!$B:$C,2,),""),"")</f>
        <v/>
      </c>
    </row>
    <row r="196" spans="2:39" ht="15" customHeight="1" x14ac:dyDescent="0.25">
      <c r="B196" s="11">
        <v>15</v>
      </c>
      <c r="C196" t="s">
        <v>190</v>
      </c>
      <c r="D196" t="s">
        <v>185</v>
      </c>
      <c r="E196" s="7" t="s">
        <v>334</v>
      </c>
      <c r="K196" s="108">
        <v>7</v>
      </c>
      <c r="L196" s="36" t="str">
        <f t="shared" si="255"/>
        <v>Joshua Skelton</v>
      </c>
      <c r="M196" s="36" t="str">
        <f t="shared" si="256"/>
        <v>Foulds Primary</v>
      </c>
      <c r="N196" s="37" t="str">
        <f t="shared" si="257"/>
        <v>1.37.00</v>
      </c>
      <c r="O196" s="36">
        <v>7</v>
      </c>
      <c r="P196" s="36"/>
      <c r="Q196" s="20">
        <v>2</v>
      </c>
      <c r="R196" s="106">
        <f t="shared" si="243"/>
        <v>7</v>
      </c>
      <c r="S196" s="42" t="str">
        <f t="shared" si="258"/>
        <v>727</v>
      </c>
      <c r="T196" s="19" t="str">
        <f>VLOOKUP($R196,$K$190:$N$197,T$28,)</f>
        <v>Joshua Skelton</v>
      </c>
      <c r="U196" s="19" t="str">
        <f>VLOOKUP($R196,$K$190:$N$197,U$28,)</f>
        <v>Foulds Primary</v>
      </c>
      <c r="V196" s="19" t="str">
        <f>VLOOKUP($R196,$K$190:$N$197,V$28,)</f>
        <v>1.37.00</v>
      </c>
      <c r="X196" s="17">
        <f t="shared" si="244"/>
        <v>2</v>
      </c>
      <c r="Y196" s="19">
        <f t="shared" si="245"/>
        <v>7</v>
      </c>
      <c r="Z196" s="43">
        <f>VLOOKUP($S196,'Programme and CT sheets'!$A:$I,8,)</f>
        <v>199.46</v>
      </c>
      <c r="AB196" s="44" t="str">
        <f t="shared" si="246"/>
        <v>Joshua Skelton</v>
      </c>
      <c r="AC196" s="44" t="str">
        <f t="shared" si="247"/>
        <v>Foulds Primary</v>
      </c>
      <c r="AE196" s="11">
        <f t="shared" si="248"/>
        <v>20</v>
      </c>
      <c r="AF196" s="7">
        <f t="shared" si="249"/>
        <v>199.46</v>
      </c>
      <c r="AG196" s="7"/>
      <c r="AH196" s="147">
        <f t="shared" si="250"/>
        <v>15</v>
      </c>
      <c r="AI196" s="135" t="str">
        <f t="shared" si="251"/>
        <v>James Coleman</v>
      </c>
      <c r="AJ196" s="135" t="str">
        <f t="shared" si="252"/>
        <v>Mandeville</v>
      </c>
      <c r="AK196" s="148" t="str">
        <f t="shared" si="253"/>
        <v>1.37.28</v>
      </c>
      <c r="AL196" s="148" t="str">
        <f t="shared" si="254"/>
        <v>1.36.76</v>
      </c>
      <c r="AM196" s="149" t="str">
        <f>IFERROR(IF(FIND("DQ",AL196),VLOOKUP(AL196,'DQ Codes'!$B:$C,2,),""),"")</f>
        <v/>
      </c>
    </row>
    <row r="197" spans="2:39" ht="15" customHeight="1" x14ac:dyDescent="0.25">
      <c r="B197" s="11">
        <v>16</v>
      </c>
      <c r="C197" t="s">
        <v>173</v>
      </c>
      <c r="D197" t="s">
        <v>174</v>
      </c>
      <c r="E197" s="7" t="s">
        <v>249</v>
      </c>
      <c r="K197" s="111">
        <v>8</v>
      </c>
      <c r="L197" s="38" t="str">
        <f t="shared" si="255"/>
        <v>James Coleman</v>
      </c>
      <c r="M197" s="38" t="str">
        <f t="shared" si="256"/>
        <v>Mandeville</v>
      </c>
      <c r="N197" s="39" t="str">
        <f t="shared" si="257"/>
        <v>1.37.28</v>
      </c>
      <c r="O197" s="36">
        <v>7</v>
      </c>
      <c r="P197" s="36"/>
      <c r="Q197" s="20">
        <v>2</v>
      </c>
      <c r="R197" s="106">
        <f t="shared" si="243"/>
        <v>8</v>
      </c>
      <c r="S197" s="42" t="str">
        <f t="shared" si="258"/>
        <v>728</v>
      </c>
      <c r="T197" s="19" t="str">
        <f>VLOOKUP($R197,$K$190:$N$197,T$28,)</f>
        <v>James Coleman</v>
      </c>
      <c r="U197" s="19" t="str">
        <f>VLOOKUP($R197,$K$190:$N$197,U$28,)</f>
        <v>Mandeville</v>
      </c>
      <c r="V197" s="19" t="str">
        <f>VLOOKUP($R197,$K$190:$N$197,V$28,)</f>
        <v>1.37.28</v>
      </c>
      <c r="X197" s="17">
        <f t="shared" si="244"/>
        <v>2</v>
      </c>
      <c r="Y197" s="19">
        <f t="shared" si="245"/>
        <v>8</v>
      </c>
      <c r="Z197" s="43">
        <f>VLOOKUP($S197,'Programme and CT sheets'!$A:$I,8,)</f>
        <v>96.76</v>
      </c>
      <c r="AB197" s="44" t="str">
        <f t="shared" si="246"/>
        <v>James Coleman</v>
      </c>
      <c r="AC197" s="44" t="str">
        <f t="shared" si="247"/>
        <v>Mandeville</v>
      </c>
      <c r="AE197" s="11">
        <f t="shared" si="248"/>
        <v>15</v>
      </c>
      <c r="AF197" s="7">
        <f t="shared" si="249"/>
        <v>96.76</v>
      </c>
      <c r="AG197" s="7"/>
      <c r="AH197" s="147">
        <f t="shared" si="250"/>
        <v>16</v>
      </c>
      <c r="AI197" s="135" t="str">
        <f t="shared" si="251"/>
        <v>Fergus Reid</v>
      </c>
      <c r="AJ197" s="135" t="str">
        <f t="shared" si="252"/>
        <v>Beechwood Park</v>
      </c>
      <c r="AK197" s="148" t="str">
        <f t="shared" si="253"/>
        <v>1.37.08</v>
      </c>
      <c r="AL197" s="148" t="str">
        <f t="shared" si="254"/>
        <v>1.38.51</v>
      </c>
      <c r="AM197" s="149" t="str">
        <f>IFERROR(IF(FIND("DQ",AL197),VLOOKUP(AL197,'DQ Codes'!$B:$C,2,),""),"")</f>
        <v/>
      </c>
    </row>
    <row r="198" spans="2:39" ht="45" x14ac:dyDescent="0.25">
      <c r="B198" s="11">
        <v>17</v>
      </c>
      <c r="C198" t="s">
        <v>161</v>
      </c>
      <c r="D198" t="s">
        <v>162</v>
      </c>
      <c r="E198" s="7" t="s">
        <v>243</v>
      </c>
      <c r="K198" s="107">
        <v>1</v>
      </c>
      <c r="L198" s="33" t="str">
        <f t="shared" si="255"/>
        <v>George  Mowbray</v>
      </c>
      <c r="M198" s="33" t="str">
        <f t="shared" si="256"/>
        <v>Elangeni</v>
      </c>
      <c r="N198" s="34" t="str">
        <f t="shared" si="257"/>
        <v>1.32.15</v>
      </c>
      <c r="O198" s="36">
        <v>7</v>
      </c>
      <c r="P198" s="36"/>
      <c r="Q198" s="20">
        <v>3</v>
      </c>
      <c r="R198" s="106">
        <f t="shared" si="243"/>
        <v>1</v>
      </c>
      <c r="S198" s="42" t="str">
        <f t="shared" si="258"/>
        <v>731</v>
      </c>
      <c r="T198" s="19" t="str">
        <f>VLOOKUP($R198,$K$198:$N$205,T$28,)</f>
        <v>George  Mowbray</v>
      </c>
      <c r="U198" s="19" t="str">
        <f>VLOOKUP($R198,$K$198:$N$205,U$28,)</f>
        <v>Elangeni</v>
      </c>
      <c r="V198" s="19" t="str">
        <f>VLOOKUP($R198,$K$198:$N$205,V$28,)</f>
        <v>1.32.15</v>
      </c>
      <c r="X198" s="17">
        <f t="shared" si="244"/>
        <v>3</v>
      </c>
      <c r="Y198" s="19">
        <f t="shared" si="245"/>
        <v>1</v>
      </c>
      <c r="Z198" s="43">
        <f>VLOOKUP($S198,'Programme and CT sheets'!$A:$I,8,)</f>
        <v>90.71</v>
      </c>
      <c r="AB198" s="44" t="str">
        <f t="shared" si="246"/>
        <v>George  Mowbray</v>
      </c>
      <c r="AC198" s="44" t="str">
        <f t="shared" si="247"/>
        <v>Elangeni</v>
      </c>
      <c r="AE198" s="11">
        <f t="shared" si="248"/>
        <v>7</v>
      </c>
      <c r="AF198" s="7">
        <f t="shared" si="249"/>
        <v>90.71</v>
      </c>
      <c r="AG198" s="7"/>
      <c r="AH198" s="147">
        <f t="shared" si="250"/>
        <v>17</v>
      </c>
      <c r="AI198" s="135" t="str">
        <f t="shared" si="251"/>
        <v>Joshua Heesom</v>
      </c>
      <c r="AJ198" s="135" t="str">
        <f t="shared" si="252"/>
        <v>Pope Paul</v>
      </c>
      <c r="AK198" s="148" t="str">
        <f t="shared" si="253"/>
        <v>1.27.34</v>
      </c>
      <c r="AL198" s="148" t="s">
        <v>472</v>
      </c>
      <c r="AM198" s="149" t="str">
        <f>IFERROR(IF(FIND("DQ",AL198),VLOOKUP(AL198,'DQ Codes'!$B:$C,2,),""),"")</f>
        <v xml:space="preserve">Did not touch at turn or finish with both hands or touch not simultaneous or hands not separated </v>
      </c>
    </row>
    <row r="199" spans="2:39" ht="30.75" customHeight="1" x14ac:dyDescent="0.25">
      <c r="B199" s="11">
        <v>18</v>
      </c>
      <c r="C199" t="s">
        <v>240</v>
      </c>
      <c r="D199" t="s">
        <v>164</v>
      </c>
      <c r="E199" s="7" t="s">
        <v>241</v>
      </c>
      <c r="K199" s="108">
        <v>2</v>
      </c>
      <c r="L199" s="36" t="str">
        <f t="shared" si="255"/>
        <v xml:space="preserve">Mac Lothian </v>
      </c>
      <c r="M199" s="36" t="str">
        <f t="shared" si="256"/>
        <v>Gayhurst School</v>
      </c>
      <c r="N199" s="37" t="str">
        <f t="shared" si="257"/>
        <v>1.31.00</v>
      </c>
      <c r="O199" s="36">
        <v>7</v>
      </c>
      <c r="P199" s="36"/>
      <c r="Q199" s="20">
        <v>3</v>
      </c>
      <c r="R199" s="106">
        <f t="shared" si="243"/>
        <v>2</v>
      </c>
      <c r="S199" s="42" t="str">
        <f t="shared" si="258"/>
        <v>732</v>
      </c>
      <c r="T199" s="19" t="str">
        <f>VLOOKUP($R199,$K$198:$N$205,T$28,)</f>
        <v xml:space="preserve">Mac Lothian </v>
      </c>
      <c r="U199" s="19" t="str">
        <f>VLOOKUP($R199,$K$198:$N$205,U$28,)</f>
        <v>Gayhurst School</v>
      </c>
      <c r="V199" s="19" t="str">
        <f>VLOOKUP($R199,$K$198:$N$205,V$28,)</f>
        <v>1.31.00</v>
      </c>
      <c r="X199" s="17">
        <f t="shared" si="244"/>
        <v>3</v>
      </c>
      <c r="Y199" s="19">
        <f t="shared" si="245"/>
        <v>2</v>
      </c>
      <c r="Z199" s="43">
        <f>VLOOKUP($S199,'Programme and CT sheets'!$A:$I,8,)</f>
        <v>199.45</v>
      </c>
      <c r="AB199" s="44" t="str">
        <f t="shared" si="246"/>
        <v xml:space="preserve">Mac Lothian </v>
      </c>
      <c r="AC199" s="44" t="str">
        <f t="shared" si="247"/>
        <v>Gayhurst School</v>
      </c>
      <c r="AE199" s="11">
        <f t="shared" si="248"/>
        <v>19</v>
      </c>
      <c r="AF199" s="7">
        <f t="shared" si="249"/>
        <v>199.45</v>
      </c>
      <c r="AG199" s="7"/>
      <c r="AH199" s="147">
        <f t="shared" si="250"/>
        <v>18</v>
      </c>
      <c r="AI199" s="135" t="str">
        <f t="shared" si="251"/>
        <v>James Atwell</v>
      </c>
      <c r="AJ199" s="135" t="str">
        <f t="shared" si="252"/>
        <v>The Grove Jnr</v>
      </c>
      <c r="AK199" s="148" t="str">
        <f t="shared" si="253"/>
        <v>1.29.78</v>
      </c>
      <c r="AL199" s="148" t="s">
        <v>459</v>
      </c>
      <c r="AM199" s="149" t="str">
        <f>IFERROR(IF(FIND("DQ",AL199),VLOOKUP(AL199,'DQ Codes'!$B:$C,2,),""),"")</f>
        <v xml:space="preserve">Not on the back at finish </v>
      </c>
    </row>
    <row r="200" spans="2:39" ht="39.75" customHeight="1" x14ac:dyDescent="0.25">
      <c r="B200" s="11">
        <v>19</v>
      </c>
      <c r="C200" t="s">
        <v>156</v>
      </c>
      <c r="D200" t="s">
        <v>157</v>
      </c>
      <c r="E200" s="7" t="s">
        <v>239</v>
      </c>
      <c r="K200" s="108">
        <v>3</v>
      </c>
      <c r="L200" s="36" t="str">
        <f t="shared" si="255"/>
        <v>James Atwell</v>
      </c>
      <c r="M200" s="36" t="str">
        <f t="shared" si="256"/>
        <v>The Grove Jnr</v>
      </c>
      <c r="N200" s="37" t="str">
        <f t="shared" si="257"/>
        <v>1.29.78</v>
      </c>
      <c r="O200" s="36">
        <v>7</v>
      </c>
      <c r="P200" s="36"/>
      <c r="Q200" s="20">
        <v>3</v>
      </c>
      <c r="R200" s="106">
        <f t="shared" si="243"/>
        <v>3</v>
      </c>
      <c r="S200" s="42" t="str">
        <f t="shared" si="258"/>
        <v>733</v>
      </c>
      <c r="T200" s="19" t="str">
        <f>VLOOKUP($R200,$K$198:$N$205,T$28,)</f>
        <v>James Atwell</v>
      </c>
      <c r="U200" s="19" t="str">
        <f>VLOOKUP($R200,$K$198:$N$205,U$28,)</f>
        <v>The Grove Jnr</v>
      </c>
      <c r="V200" s="19" t="str">
        <f>VLOOKUP($R200,$K$198:$N$205,V$28,)</f>
        <v>1.29.78</v>
      </c>
      <c r="X200" s="17">
        <f t="shared" si="244"/>
        <v>3</v>
      </c>
      <c r="Y200" s="19">
        <f t="shared" si="245"/>
        <v>3</v>
      </c>
      <c r="Z200" s="43">
        <f>VLOOKUP($S200,'Programme and CT sheets'!$A:$I,8,)</f>
        <v>199.44</v>
      </c>
      <c r="AB200" s="44" t="str">
        <f t="shared" si="246"/>
        <v>James Atwell</v>
      </c>
      <c r="AC200" s="44" t="str">
        <f t="shared" si="247"/>
        <v>The Grove Jnr</v>
      </c>
      <c r="AE200" s="11">
        <f t="shared" si="248"/>
        <v>18</v>
      </c>
      <c r="AF200" s="7">
        <f t="shared" si="249"/>
        <v>199.44</v>
      </c>
      <c r="AG200" s="7"/>
      <c r="AH200" s="147">
        <f t="shared" si="250"/>
        <v>19</v>
      </c>
      <c r="AI200" s="135" t="str">
        <f t="shared" si="251"/>
        <v xml:space="preserve">Mac Lothian </v>
      </c>
      <c r="AJ200" s="135" t="str">
        <f t="shared" si="252"/>
        <v>Gayhurst School</v>
      </c>
      <c r="AK200" s="148" t="str">
        <f t="shared" si="253"/>
        <v>1.31.00</v>
      </c>
      <c r="AL200" s="148" t="s">
        <v>475</v>
      </c>
      <c r="AM200" s="149" t="str">
        <f>IFERROR(IF(FIND("DQ",AL200),VLOOKUP(AL200,'DQ Codes'!$B:$C,2,),""),"")</f>
        <v xml:space="preserve">Arms not brought forward simultaneously or arms not brought forward over the water </v>
      </c>
    </row>
    <row r="201" spans="2:39" ht="40.5" customHeight="1" x14ac:dyDescent="0.25">
      <c r="B201" s="11">
        <v>20</v>
      </c>
      <c r="C201" s="19" t="s">
        <v>158</v>
      </c>
      <c r="D201" s="19" t="s">
        <v>98</v>
      </c>
      <c r="E201" s="17" t="s">
        <v>237</v>
      </c>
      <c r="K201" s="108">
        <v>4</v>
      </c>
      <c r="L201" s="36" t="str">
        <f t="shared" si="255"/>
        <v>Luke Pollen-Brooks</v>
      </c>
      <c r="M201" s="36" t="str">
        <f t="shared" si="256"/>
        <v>Bedford</v>
      </c>
      <c r="N201" s="37" t="str">
        <f t="shared" si="257"/>
        <v>1.26.34</v>
      </c>
      <c r="O201" s="36">
        <v>7</v>
      </c>
      <c r="P201" s="36"/>
      <c r="Q201" s="20">
        <v>3</v>
      </c>
      <c r="R201" s="106">
        <f t="shared" si="243"/>
        <v>4</v>
      </c>
      <c r="S201" s="42" t="str">
        <f t="shared" si="258"/>
        <v>734</v>
      </c>
      <c r="T201" s="19" t="str">
        <f>VLOOKUP($R201,$K$198:$N$205,T$28,)</f>
        <v>Luke Pollen-Brooks</v>
      </c>
      <c r="U201" s="19" t="str">
        <f>VLOOKUP($R201,$K$198:$N$205,U$28,)</f>
        <v>Bedford</v>
      </c>
      <c r="V201" s="19" t="str">
        <f>VLOOKUP($R201,$K$198:$N$205,V$28,)</f>
        <v>1.26.34</v>
      </c>
      <c r="X201" s="17">
        <f t="shared" si="244"/>
        <v>3</v>
      </c>
      <c r="Y201" s="19">
        <f t="shared" si="245"/>
        <v>4</v>
      </c>
      <c r="Z201" s="43">
        <f>VLOOKUP($S201,'Programme and CT sheets'!$A:$I,8,)</f>
        <v>85.39</v>
      </c>
      <c r="AB201" s="44" t="str">
        <f t="shared" si="246"/>
        <v>Luke Pollen-Brooks</v>
      </c>
      <c r="AC201" s="44" t="str">
        <f t="shared" si="247"/>
        <v>Bedford</v>
      </c>
      <c r="AE201" s="11">
        <f t="shared" si="248"/>
        <v>4</v>
      </c>
      <c r="AF201" s="7">
        <f t="shared" si="249"/>
        <v>85.39</v>
      </c>
      <c r="AG201" s="7"/>
      <c r="AH201" s="147">
        <f t="shared" si="250"/>
        <v>20</v>
      </c>
      <c r="AI201" s="135" t="str">
        <f t="shared" si="251"/>
        <v>Joshua Skelton</v>
      </c>
      <c r="AJ201" s="135" t="str">
        <f t="shared" si="252"/>
        <v>Foulds Primary</v>
      </c>
      <c r="AK201" s="148" t="str">
        <f t="shared" si="253"/>
        <v>1.37.00</v>
      </c>
      <c r="AL201" s="148" t="s">
        <v>477</v>
      </c>
      <c r="AM201" s="149" t="str">
        <f>IFERROR(IF(FIND("DQ",AL201),VLOOKUP(AL201,'DQ Codes'!$B:$C,2,),""),"")</f>
        <v xml:space="preserve">Movements of the legs not simultaneous or alternating movement of legs or feet </v>
      </c>
    </row>
    <row r="202" spans="2:39" ht="45" x14ac:dyDescent="0.25">
      <c r="B202" s="11">
        <v>21</v>
      </c>
      <c r="C202" t="s">
        <v>148</v>
      </c>
      <c r="D202" t="s">
        <v>149</v>
      </c>
      <c r="E202" s="7" t="s">
        <v>236</v>
      </c>
      <c r="K202" s="108">
        <v>5</v>
      </c>
      <c r="L202" s="36" t="str">
        <f t="shared" si="255"/>
        <v>Alex Cooper</v>
      </c>
      <c r="M202" s="36" t="str">
        <f t="shared" si="256"/>
        <v>Polehampton</v>
      </c>
      <c r="N202" s="37" t="str">
        <f t="shared" si="257"/>
        <v>1.25.79</v>
      </c>
      <c r="O202" s="36">
        <v>7</v>
      </c>
      <c r="P202" s="36"/>
      <c r="Q202" s="20">
        <v>3</v>
      </c>
      <c r="R202" s="106">
        <f t="shared" si="243"/>
        <v>5</v>
      </c>
      <c r="S202" s="42" t="str">
        <f t="shared" si="258"/>
        <v>735</v>
      </c>
      <c r="T202" s="19" t="str">
        <f>VLOOKUP($R202,$K$198:$N$205,T$28,)</f>
        <v>Alex Cooper</v>
      </c>
      <c r="U202" s="19" t="str">
        <f>VLOOKUP($R202,$K$198:$N$205,U$28,)</f>
        <v>Polehampton</v>
      </c>
      <c r="V202" s="19" t="str">
        <f>VLOOKUP($R202,$K$198:$N$205,V$28,)</f>
        <v>1.25.79</v>
      </c>
      <c r="X202" s="17">
        <f t="shared" si="244"/>
        <v>3</v>
      </c>
      <c r="Y202" s="19">
        <f t="shared" si="245"/>
        <v>5</v>
      </c>
      <c r="Z202" s="43">
        <f>VLOOKUP($S202,'Programme and CT sheets'!$A:$I,8,)</f>
        <v>80.36</v>
      </c>
      <c r="AB202" s="44" t="str">
        <f t="shared" si="246"/>
        <v>Alex Cooper</v>
      </c>
      <c r="AC202" s="44" t="str">
        <f t="shared" si="247"/>
        <v>Polehampton</v>
      </c>
      <c r="AE202" s="11">
        <f t="shared" si="248"/>
        <v>1</v>
      </c>
      <c r="AF202" s="7">
        <f t="shared" si="249"/>
        <v>80.36</v>
      </c>
      <c r="AG202" s="7"/>
      <c r="AH202" s="147">
        <f t="shared" si="250"/>
        <v>21</v>
      </c>
      <c r="AI202" s="135" t="str">
        <f t="shared" si="251"/>
        <v>Tommy Maidment</v>
      </c>
      <c r="AJ202" s="135" t="str">
        <f t="shared" si="252"/>
        <v>Westbrook Hay</v>
      </c>
      <c r="AK202" s="148" t="str">
        <f t="shared" si="253"/>
        <v>1.37.44</v>
      </c>
      <c r="AL202" s="148" t="s">
        <v>472</v>
      </c>
      <c r="AM202" s="149" t="str">
        <f>IFERROR(IF(FIND("DQ",AL202),VLOOKUP(AL202,'DQ Codes'!$B:$C,2,),""),"")</f>
        <v xml:space="preserve">Did not touch at turn or finish with both hands or touch not simultaneous or hands not separated </v>
      </c>
    </row>
    <row r="203" spans="2:39" ht="56.25" x14ac:dyDescent="0.25">
      <c r="B203" s="11">
        <v>22</v>
      </c>
      <c r="C203" t="s">
        <v>152</v>
      </c>
      <c r="D203" t="s">
        <v>153</v>
      </c>
      <c r="E203" s="7" t="s">
        <v>238</v>
      </c>
      <c r="K203" s="108">
        <v>6</v>
      </c>
      <c r="L203" s="36" t="str">
        <f t="shared" si="255"/>
        <v>Joshua Heesom</v>
      </c>
      <c r="M203" s="36" t="str">
        <f t="shared" si="256"/>
        <v>Pope Paul</v>
      </c>
      <c r="N203" s="37" t="str">
        <f t="shared" si="257"/>
        <v>1.27.34</v>
      </c>
      <c r="O203" s="36">
        <v>7</v>
      </c>
      <c r="P203" s="36"/>
      <c r="Q203" s="20">
        <v>3</v>
      </c>
      <c r="R203" s="106">
        <f t="shared" si="243"/>
        <v>6</v>
      </c>
      <c r="S203" s="42" t="str">
        <f t="shared" si="258"/>
        <v>736</v>
      </c>
      <c r="T203" s="19" t="str">
        <f>VLOOKUP($R203,$K$198:$N$205,T$28,)</f>
        <v>Joshua Heesom</v>
      </c>
      <c r="U203" s="19" t="str">
        <f>VLOOKUP($R203,$K$198:$N$205,U$28,)</f>
        <v>Pope Paul</v>
      </c>
      <c r="V203" s="19" t="str">
        <f>VLOOKUP($R203,$K$198:$N$205,V$28,)</f>
        <v>1.27.34</v>
      </c>
      <c r="X203" s="17">
        <f t="shared" si="244"/>
        <v>3</v>
      </c>
      <c r="Y203" s="19">
        <f t="shared" si="245"/>
        <v>6</v>
      </c>
      <c r="Z203" s="43">
        <f>VLOOKUP($S203,'Programme and CT sheets'!$A:$I,8,)</f>
        <v>199.43</v>
      </c>
      <c r="AB203" s="44" t="str">
        <f t="shared" si="246"/>
        <v>Joshua Heesom</v>
      </c>
      <c r="AC203" s="44" t="str">
        <f t="shared" si="247"/>
        <v>Pope Paul</v>
      </c>
      <c r="AE203" s="11">
        <f t="shared" si="248"/>
        <v>17</v>
      </c>
      <c r="AF203" s="7">
        <f t="shared" si="249"/>
        <v>199.43</v>
      </c>
      <c r="AG203" s="7"/>
      <c r="AH203" s="147">
        <f t="shared" si="250"/>
        <v>22</v>
      </c>
      <c r="AI203" s="135" t="str">
        <f t="shared" si="251"/>
        <v>Tarran Barfoot</v>
      </c>
      <c r="AJ203" s="135" t="str">
        <f t="shared" si="252"/>
        <v>Mandeville</v>
      </c>
      <c r="AK203" s="148" t="str">
        <f t="shared" si="253"/>
        <v>1.39.62</v>
      </c>
      <c r="AL203" s="148" t="s">
        <v>468</v>
      </c>
      <c r="AM203" s="149" t="str">
        <f>IFERROR(IF(FIND("DQ",AL203),VLOOKUP(AL203,'DQ Codes'!$B:$C,2,),""),"")</f>
        <v xml:space="preserve">Head not breaking surface before hands turn inward at widest point in second stroke after start or turn or during each stroke cycle </v>
      </c>
    </row>
    <row r="204" spans="2:39" ht="30" customHeight="1" x14ac:dyDescent="0.25">
      <c r="B204" s="11">
        <v>23</v>
      </c>
      <c r="C204" t="s">
        <v>154</v>
      </c>
      <c r="D204" t="s">
        <v>155</v>
      </c>
      <c r="E204" s="7" t="s">
        <v>241</v>
      </c>
      <c r="K204" s="108">
        <v>7</v>
      </c>
      <c r="L204" s="36" t="str">
        <f t="shared" si="255"/>
        <v>Max Arnold</v>
      </c>
      <c r="M204" s="36" t="str">
        <f t="shared" si="256"/>
        <v>Milwards School</v>
      </c>
      <c r="N204" s="37" t="str">
        <f t="shared" si="257"/>
        <v>1.31.00</v>
      </c>
      <c r="O204" s="36">
        <v>7</v>
      </c>
      <c r="P204" s="36"/>
      <c r="Q204" s="20">
        <v>3</v>
      </c>
      <c r="R204" s="106">
        <f t="shared" si="243"/>
        <v>7</v>
      </c>
      <c r="S204" s="42" t="str">
        <f t="shared" si="258"/>
        <v>737</v>
      </c>
      <c r="T204" s="19" t="str">
        <f>VLOOKUP($R204,$K$198:$N$205,T$28,)</f>
        <v>Max Arnold</v>
      </c>
      <c r="U204" s="19" t="str">
        <f>VLOOKUP($R204,$K$198:$N$205,U$28,)</f>
        <v>Milwards School</v>
      </c>
      <c r="V204" s="19" t="str">
        <f>VLOOKUP($R204,$K$198:$N$205,V$28,)</f>
        <v>1.31.00</v>
      </c>
      <c r="X204" s="17">
        <f t="shared" si="244"/>
        <v>3</v>
      </c>
      <c r="Y204" s="19">
        <f t="shared" si="245"/>
        <v>7</v>
      </c>
      <c r="Z204" s="43">
        <f>VLOOKUP($S204,'Programme and CT sheets'!$A:$I,8,)</f>
        <v>83.96</v>
      </c>
      <c r="AB204" s="44" t="str">
        <f t="shared" si="246"/>
        <v>Max Arnold</v>
      </c>
      <c r="AC204" s="44" t="str">
        <f t="shared" si="247"/>
        <v>Milwards School</v>
      </c>
      <c r="AE204" s="11">
        <f t="shared" si="248"/>
        <v>3</v>
      </c>
      <c r="AF204" s="7">
        <f t="shared" si="249"/>
        <v>83.96</v>
      </c>
      <c r="AG204" s="7"/>
      <c r="AH204" s="147">
        <f t="shared" si="250"/>
        <v>23</v>
      </c>
      <c r="AI204" s="135" t="str">
        <f t="shared" si="251"/>
        <v>Max Coltman</v>
      </c>
      <c r="AJ204" s="135" t="str">
        <f t="shared" si="252"/>
        <v>Heath Mount</v>
      </c>
      <c r="AK204" s="148" t="str">
        <f t="shared" si="253"/>
        <v>1.37.58</v>
      </c>
      <c r="AL204" s="148" t="s">
        <v>459</v>
      </c>
      <c r="AM204" s="149" t="str">
        <f>IFERROR(IF(FIND("DQ",AL204),VLOOKUP(AL204,'DQ Codes'!$B:$C,2,),""),"")</f>
        <v xml:space="preserve">Not on the back at finish </v>
      </c>
    </row>
    <row r="205" spans="2:39" ht="33.75" x14ac:dyDescent="0.25">
      <c r="B205" s="11">
        <v>24</v>
      </c>
      <c r="C205" t="s">
        <v>151</v>
      </c>
      <c r="D205" t="s">
        <v>98</v>
      </c>
      <c r="E205" s="7" t="s">
        <v>242</v>
      </c>
      <c r="K205" s="111">
        <v>8</v>
      </c>
      <c r="L205" s="38" t="str">
        <f t="shared" si="255"/>
        <v>Eamon Bradley</v>
      </c>
      <c r="M205" s="38" t="str">
        <f t="shared" si="256"/>
        <v>Bedford</v>
      </c>
      <c r="N205" s="39" t="str">
        <f t="shared" si="257"/>
        <v>1.31.78</v>
      </c>
      <c r="O205" s="36">
        <v>7</v>
      </c>
      <c r="P205" s="36"/>
      <c r="Q205" s="20">
        <v>3</v>
      </c>
      <c r="R205" s="106">
        <f t="shared" si="243"/>
        <v>8</v>
      </c>
      <c r="S205" s="42" t="str">
        <f t="shared" si="258"/>
        <v>738</v>
      </c>
      <c r="T205" s="19" t="str">
        <f>VLOOKUP($R205,$K$198:$N$205,T$28,)</f>
        <v>Eamon Bradley</v>
      </c>
      <c r="U205" s="19" t="str">
        <f>VLOOKUP($R205,$K$198:$N$205,U$28,)</f>
        <v>Bedford</v>
      </c>
      <c r="V205" s="19" t="str">
        <f>VLOOKUP($R205,$K$198:$N$205,V$28,)</f>
        <v>1.31.78</v>
      </c>
      <c r="X205" s="17">
        <f t="shared" si="244"/>
        <v>3</v>
      </c>
      <c r="Y205" s="19">
        <f t="shared" si="245"/>
        <v>8</v>
      </c>
      <c r="Z205" s="43">
        <f>VLOOKUP($S205,'Programme and CT sheets'!$A:$I,8,)</f>
        <v>83.88</v>
      </c>
      <c r="AB205" s="44" t="str">
        <f t="shared" si="246"/>
        <v>Eamon Bradley</v>
      </c>
      <c r="AC205" s="44" t="str">
        <f t="shared" si="247"/>
        <v>Bedford</v>
      </c>
      <c r="AE205" s="11">
        <f t="shared" si="248"/>
        <v>2</v>
      </c>
      <c r="AF205" s="7">
        <f t="shared" si="249"/>
        <v>83.88</v>
      </c>
      <c r="AG205" s="7"/>
      <c r="AH205" s="147">
        <f t="shared" si="250"/>
        <v>24</v>
      </c>
      <c r="AI205" s="135" t="str">
        <f t="shared" si="251"/>
        <v>Jasper Tumani</v>
      </c>
      <c r="AJ205" s="135" t="str">
        <f t="shared" si="252"/>
        <v>Foulds Primary</v>
      </c>
      <c r="AK205" s="148" t="str">
        <f t="shared" si="253"/>
        <v>1.38.50</v>
      </c>
      <c r="AL205" s="148" t="s">
        <v>463</v>
      </c>
      <c r="AM205" s="149" t="str">
        <f>IFERROR(IF(FIND("DQ",AL205),VLOOKUP(AL205,'DQ Codes'!$B:$C,2,),""),"")</f>
        <v xml:space="preserve">Arm movements not simultaneous or not in the same horizontal plane </v>
      </c>
    </row>
    <row r="206" spans="2:39" ht="15" x14ac:dyDescent="0.25">
      <c r="E206" s="7"/>
      <c r="K206" s="153"/>
      <c r="L206" s="36"/>
      <c r="M206" s="36"/>
      <c r="N206" s="36"/>
      <c r="O206" s="36"/>
      <c r="P206" s="36"/>
      <c r="Q206" s="20"/>
      <c r="R206" s="106"/>
      <c r="S206" s="42"/>
      <c r="V206" s="19"/>
      <c r="X206" s="17"/>
      <c r="Z206" s="43"/>
      <c r="AB206" s="44"/>
      <c r="AC206" s="44"/>
      <c r="AE206" s="11"/>
      <c r="AF206" s="7"/>
      <c r="AG206" s="7"/>
      <c r="AH206" s="147"/>
      <c r="AK206" s="148"/>
      <c r="AL206" s="148"/>
    </row>
    <row r="207" spans="2:39" ht="15" customHeight="1" x14ac:dyDescent="0.2">
      <c r="C207" s="19"/>
      <c r="D207" s="19"/>
      <c r="E207" s="17"/>
      <c r="AH207" s="136" t="str">
        <f>B208&amp;" - "&amp;C208&amp;" - "&amp;E208</f>
        <v>Event 8 - Year 6 Girls - 4x25m Individual Medley</v>
      </c>
    </row>
    <row r="208" spans="2:39" ht="15" customHeight="1" x14ac:dyDescent="0.2">
      <c r="B208" s="24" t="s">
        <v>354</v>
      </c>
      <c r="C208" s="2" t="s">
        <v>4</v>
      </c>
      <c r="D208" s="14"/>
      <c r="E208" s="13" t="s">
        <v>5</v>
      </c>
      <c r="G208" s="17" t="s">
        <v>358</v>
      </c>
      <c r="I208" s="19">
        <v>5</v>
      </c>
      <c r="K208" s="19" t="s">
        <v>365</v>
      </c>
      <c r="O208" s="19" t="s">
        <v>368</v>
      </c>
      <c r="P208" s="19" t="s">
        <v>369</v>
      </c>
      <c r="Q208" s="19" t="s">
        <v>367</v>
      </c>
      <c r="R208" s="19" t="s">
        <v>366</v>
      </c>
      <c r="T208" s="19">
        <v>2</v>
      </c>
      <c r="U208" s="19">
        <f>T208+1</f>
        <v>3</v>
      </c>
      <c r="V208" s="17">
        <f>U208+1</f>
        <v>4</v>
      </c>
      <c r="X208" s="19" t="s">
        <v>367</v>
      </c>
      <c r="Y208" s="19" t="s">
        <v>366</v>
      </c>
      <c r="Z208" s="19" t="s">
        <v>372</v>
      </c>
      <c r="AA208" s="19" t="s">
        <v>373</v>
      </c>
      <c r="AB208" s="19" t="s">
        <v>369</v>
      </c>
      <c r="AC208" s="19" t="s">
        <v>374</v>
      </c>
      <c r="AE208" s="19" t="s">
        <v>375</v>
      </c>
      <c r="AF208" s="19"/>
      <c r="AG208" s="19" t="s">
        <v>371</v>
      </c>
      <c r="AH208" s="145" t="s">
        <v>382</v>
      </c>
      <c r="AI208" s="145" t="s">
        <v>369</v>
      </c>
      <c r="AJ208" s="145" t="s">
        <v>374</v>
      </c>
      <c r="AK208" s="146" t="s">
        <v>384</v>
      </c>
      <c r="AL208" s="146" t="s">
        <v>383</v>
      </c>
    </row>
    <row r="209" spans="2:39" ht="15" customHeight="1" x14ac:dyDescent="0.25">
      <c r="B209" s="11">
        <v>1</v>
      </c>
      <c r="C209" s="5" t="s">
        <v>123</v>
      </c>
      <c r="D209" s="5" t="s">
        <v>22</v>
      </c>
      <c r="E209" s="6" t="s">
        <v>302</v>
      </c>
      <c r="K209" s="107">
        <v>2</v>
      </c>
      <c r="L209" s="33" t="str">
        <f t="shared" ref="L209:L245" si="259">C209</f>
        <v>Brigitte Chapman</v>
      </c>
      <c r="M209" s="33" t="str">
        <f t="shared" ref="M209:M245" si="260">D209</f>
        <v>Great Missenden</v>
      </c>
      <c r="N209" s="34" t="str">
        <f t="shared" ref="N209:N245" si="261">E209</f>
        <v>1.40.81</v>
      </c>
      <c r="O209" s="19">
        <v>8</v>
      </c>
      <c r="P209" s="36"/>
      <c r="Q209" s="20">
        <v>1</v>
      </c>
      <c r="R209" s="106">
        <f t="shared" ref="R209:R245" si="262">K209</f>
        <v>2</v>
      </c>
      <c r="S209" s="42" t="str">
        <f t="shared" ref="S209:S245" si="263">CONCATENATE(TEXT(O209,0),TEXT(Q209,0),TEXT(R209,0))</f>
        <v>812</v>
      </c>
      <c r="T209" s="19" t="str">
        <f>VLOOKUP($R209,$K$209:$N$213,T$28,)</f>
        <v>Brigitte Chapman</v>
      </c>
      <c r="U209" s="19" t="str">
        <f>VLOOKUP($R209,$K$209:$N$213,U$28,)</f>
        <v>Great Missenden</v>
      </c>
      <c r="V209" s="19" t="str">
        <f>VLOOKUP($R209,$K$209:$N$213,V$28,)</f>
        <v>1.40.81</v>
      </c>
      <c r="X209" s="17">
        <f t="shared" ref="X209" si="264">IF(Q209="","",Q209)</f>
        <v>1</v>
      </c>
      <c r="Y209" s="19">
        <f t="shared" ref="Y209" si="265">R209</f>
        <v>2</v>
      </c>
      <c r="Z209" s="43">
        <f>VLOOKUP($S209,'Programme and CT sheets'!$A:$I,8,)</f>
        <v>100.52</v>
      </c>
      <c r="AB209" s="44" t="str">
        <f t="shared" ref="AB209" si="266">T209</f>
        <v>Brigitte Chapman</v>
      </c>
      <c r="AC209" s="44" t="str">
        <f t="shared" ref="AC209" si="267">U209</f>
        <v>Great Missenden</v>
      </c>
      <c r="AE209" s="11">
        <f>IFERROR(RANK(Z209,$Z$209:$Z$245,1),"DQ")</f>
        <v>33</v>
      </c>
      <c r="AF209" s="7">
        <f t="shared" ref="AF209" si="268">Z209</f>
        <v>100.52</v>
      </c>
      <c r="AG209" s="7"/>
      <c r="AH209" s="147">
        <f t="shared" ref="AH209" si="269">B209</f>
        <v>1</v>
      </c>
      <c r="AI209" s="135" t="str">
        <f>VLOOKUP(VLOOKUP($AH209,$AE$209:$AF$245,2,),$Z$209:$AC$245,3,)</f>
        <v>Ella  Nijkamp</v>
      </c>
      <c r="AJ209" s="135" t="str">
        <f>VLOOKUP(VLOOKUP($AH209,$AE$209:$AF$245,2,),$Z$209:$AC$245,4,)</f>
        <v>Berkhamsted</v>
      </c>
      <c r="AK209" s="148" t="str">
        <f>VLOOKUP($AI209,$C$209:$E$245,3,)</f>
        <v>1.22.39</v>
      </c>
      <c r="AL209" s="148" t="str">
        <f>"1."&amp;TEXT(VLOOKUP($AH209,$AE$209:$AF$245,2,)-60,"0.00")</f>
        <v>1.20.58</v>
      </c>
      <c r="AM209" s="149" t="str">
        <f>IFERROR(IF(FIND("DQ",AL209),VLOOKUP(AL209,'DQ Codes'!$B:$C,2,),""),"")</f>
        <v/>
      </c>
    </row>
    <row r="210" spans="2:39" ht="15" customHeight="1" x14ac:dyDescent="0.25">
      <c r="B210" s="11">
        <v>2</v>
      </c>
      <c r="C210" s="5" t="s">
        <v>257</v>
      </c>
      <c r="D210" s="5" t="s">
        <v>362</v>
      </c>
      <c r="E210" s="17" t="s">
        <v>144</v>
      </c>
      <c r="K210" s="108">
        <v>3</v>
      </c>
      <c r="L210" s="36" t="str">
        <f t="shared" si="259"/>
        <v>Katie Welply</v>
      </c>
      <c r="M210" s="36" t="str">
        <f t="shared" si="260"/>
        <v>Haberdasher's Girls</v>
      </c>
      <c r="N210" s="37" t="str">
        <f t="shared" si="261"/>
        <v>1.40.00</v>
      </c>
      <c r="O210" s="19">
        <v>8</v>
      </c>
      <c r="P210" s="36"/>
      <c r="Q210" s="20">
        <v>1</v>
      </c>
      <c r="R210" s="106">
        <f t="shared" si="262"/>
        <v>3</v>
      </c>
      <c r="S210" s="42" t="str">
        <f t="shared" si="263"/>
        <v>813</v>
      </c>
      <c r="T210" s="19" t="str">
        <f>VLOOKUP($R210,$K$209:$N$213,T$28,)</f>
        <v>Katie Welply</v>
      </c>
      <c r="U210" s="19" t="str">
        <f>VLOOKUP($R210,$K$209:$N$213,U$28,)</f>
        <v>Haberdasher's Girls</v>
      </c>
      <c r="V210" s="19" t="str">
        <f>VLOOKUP($R210,$K$209:$N$213,V$28,)</f>
        <v>1.40.00</v>
      </c>
      <c r="X210" s="17">
        <f t="shared" ref="X210:X245" si="270">IF(Q210="","",Q210)</f>
        <v>1</v>
      </c>
      <c r="Y210" s="19">
        <f t="shared" ref="Y210:Y245" si="271">R210</f>
        <v>3</v>
      </c>
      <c r="Z210" s="43">
        <f>VLOOKUP($S210,'Programme and CT sheets'!$A:$I,8,)</f>
        <v>199.99</v>
      </c>
      <c r="AB210" s="44" t="str">
        <f t="shared" ref="AB210:AB245" si="272">T210</f>
        <v>Katie Welply</v>
      </c>
      <c r="AC210" s="44" t="str">
        <f t="shared" ref="AC210:AC245" si="273">U210</f>
        <v>Haberdasher's Girls</v>
      </c>
      <c r="AE210" s="11">
        <f t="shared" ref="AE210:AE245" si="274">IFERROR(RANK(Z210,$Z$209:$Z$245,1),"DQ")</f>
        <v>37</v>
      </c>
      <c r="AF210" s="7">
        <f t="shared" ref="AF210:AF245" si="275">Z210</f>
        <v>199.99</v>
      </c>
      <c r="AG210" s="7"/>
      <c r="AH210" s="147">
        <f t="shared" ref="AH210:AH245" si="276">B210</f>
        <v>2</v>
      </c>
      <c r="AI210" s="135" t="str">
        <f t="shared" ref="AI210:AI245" si="277">VLOOKUP(VLOOKUP($AH210,$AE$209:$AF$245,2,),$Z$209:$AC$245,3,)</f>
        <v>Emilia Dunwoodie</v>
      </c>
      <c r="AJ210" s="135" t="str">
        <f t="shared" ref="AJ210:AJ245" si="278">VLOOKUP(VLOOKUP($AH210,$AE$209:$AF$245,2,),$Z$209:$AC$245,4,)</f>
        <v>High Beeches</v>
      </c>
      <c r="AK210" s="148" t="str">
        <f t="shared" ref="AK210:AK245" si="279">VLOOKUP($AI210,$C$209:$E$245,3,)</f>
        <v>1.26.68</v>
      </c>
      <c r="AL210" s="148" t="str">
        <f t="shared" ref="AL210:AL242" si="280">"1."&amp;TEXT(VLOOKUP($AH210,$AE$209:$AF$245,2,)-60,"0.00")</f>
        <v>1.21.66</v>
      </c>
      <c r="AM210" s="149" t="str">
        <f>IFERROR(IF(FIND("DQ",AL210),VLOOKUP(AL210,'DQ Codes'!$B:$C,2,),""),"")</f>
        <v/>
      </c>
    </row>
    <row r="211" spans="2:39" ht="15" customHeight="1" x14ac:dyDescent="0.25">
      <c r="B211" s="11">
        <v>3</v>
      </c>
      <c r="C211" s="5" t="s">
        <v>299</v>
      </c>
      <c r="D211" s="5" t="s">
        <v>300</v>
      </c>
      <c r="E211" s="6" t="s">
        <v>301</v>
      </c>
      <c r="K211" s="108">
        <v>4</v>
      </c>
      <c r="L211" s="36" t="str">
        <f t="shared" si="259"/>
        <v>Rosie Hadfield</v>
      </c>
      <c r="M211" s="36" t="str">
        <f t="shared" si="260"/>
        <v>St Hilda's Harpenden</v>
      </c>
      <c r="N211" s="37" t="str">
        <f t="shared" si="261"/>
        <v>1.39.94</v>
      </c>
      <c r="O211" s="19">
        <v>8</v>
      </c>
      <c r="P211" s="36"/>
      <c r="Q211" s="20">
        <v>1</v>
      </c>
      <c r="R211" s="106">
        <f t="shared" si="262"/>
        <v>4</v>
      </c>
      <c r="S211" s="42" t="str">
        <f t="shared" si="263"/>
        <v>814</v>
      </c>
      <c r="T211" s="19" t="str">
        <f>VLOOKUP($R211,$K$209:$N$213,T$28,)</f>
        <v>Rosie Hadfield</v>
      </c>
      <c r="U211" s="19" t="str">
        <f>VLOOKUP($R211,$K$209:$N$213,U$28,)</f>
        <v>St Hilda's Harpenden</v>
      </c>
      <c r="V211" s="19" t="str">
        <f>VLOOKUP($R211,$K$209:$N$213,V$28,)</f>
        <v>1.39.94</v>
      </c>
      <c r="X211" s="17">
        <f t="shared" si="270"/>
        <v>1</v>
      </c>
      <c r="Y211" s="19">
        <f t="shared" si="271"/>
        <v>4</v>
      </c>
      <c r="Z211" s="43">
        <f>VLOOKUP($S211,'Programme and CT sheets'!$A:$I,8,)</f>
        <v>96.21</v>
      </c>
      <c r="AB211" s="44" t="str">
        <f t="shared" si="272"/>
        <v>Rosie Hadfield</v>
      </c>
      <c r="AC211" s="44" t="str">
        <f t="shared" si="273"/>
        <v>St Hilda's Harpenden</v>
      </c>
      <c r="AE211" s="11">
        <f t="shared" si="274"/>
        <v>27</v>
      </c>
      <c r="AF211" s="7">
        <f t="shared" si="275"/>
        <v>96.21</v>
      </c>
      <c r="AG211" s="7"/>
      <c r="AH211" s="147">
        <f t="shared" si="276"/>
        <v>3</v>
      </c>
      <c r="AI211" s="135" t="str">
        <f t="shared" si="277"/>
        <v>Holly Robinson</v>
      </c>
      <c r="AJ211" s="135" t="str">
        <f t="shared" si="278"/>
        <v>Kings Langley</v>
      </c>
      <c r="AK211" s="148" t="str">
        <f t="shared" si="279"/>
        <v>1.25.34</v>
      </c>
      <c r="AL211" s="148" t="str">
        <f t="shared" si="280"/>
        <v>1.22.19</v>
      </c>
      <c r="AM211" s="149" t="str">
        <f>IFERROR(IF(FIND("DQ",AL211),VLOOKUP(AL211,'DQ Codes'!$B:$C,2,),""),"")</f>
        <v/>
      </c>
    </row>
    <row r="212" spans="2:39" ht="15" customHeight="1" x14ac:dyDescent="0.25">
      <c r="B212" s="11">
        <v>4</v>
      </c>
      <c r="C212" s="5" t="s">
        <v>297</v>
      </c>
      <c r="D212" s="5" t="s">
        <v>363</v>
      </c>
      <c r="E212" s="6" t="s">
        <v>298</v>
      </c>
      <c r="K212" s="108">
        <v>5</v>
      </c>
      <c r="L212" s="36" t="str">
        <f t="shared" si="259"/>
        <v>Lily Robb</v>
      </c>
      <c r="M212" s="36" t="str">
        <f t="shared" si="260"/>
        <v>Royal Masonic School</v>
      </c>
      <c r="N212" s="37" t="str">
        <f t="shared" si="261"/>
        <v>1.38.34</v>
      </c>
      <c r="O212" s="19">
        <v>8</v>
      </c>
      <c r="P212" s="36"/>
      <c r="Q212" s="20">
        <v>1</v>
      </c>
      <c r="R212" s="106">
        <f t="shared" si="262"/>
        <v>5</v>
      </c>
      <c r="S212" s="42" t="str">
        <f t="shared" si="263"/>
        <v>815</v>
      </c>
      <c r="T212" s="19" t="str">
        <f>VLOOKUP($R212,$K$209:$N$213,T$28,)</f>
        <v>Lily Robb</v>
      </c>
      <c r="U212" s="19" t="str">
        <f>VLOOKUP($R212,$K$209:$N$213,U$28,)</f>
        <v>Royal Masonic School</v>
      </c>
      <c r="V212" s="19" t="str">
        <f>VLOOKUP($R212,$K$209:$N$213,V$28,)</f>
        <v>1.38.34</v>
      </c>
      <c r="X212" s="17">
        <f t="shared" si="270"/>
        <v>1</v>
      </c>
      <c r="Y212" s="19">
        <f t="shared" si="271"/>
        <v>5</v>
      </c>
      <c r="Z212" s="43">
        <f>VLOOKUP($S212,'Programme and CT sheets'!$A:$I,8,)</f>
        <v>98.28</v>
      </c>
      <c r="AB212" s="44" t="str">
        <f t="shared" si="272"/>
        <v>Lily Robb</v>
      </c>
      <c r="AC212" s="44" t="str">
        <f t="shared" si="273"/>
        <v>Royal Masonic School</v>
      </c>
      <c r="AE212" s="11">
        <f t="shared" si="274"/>
        <v>30</v>
      </c>
      <c r="AF212" s="7">
        <f t="shared" si="275"/>
        <v>98.28</v>
      </c>
      <c r="AG212" s="7"/>
      <c r="AH212" s="147">
        <f t="shared" si="276"/>
        <v>4</v>
      </c>
      <c r="AI212" s="135" t="str">
        <f t="shared" si="277"/>
        <v>Gemma Nottage</v>
      </c>
      <c r="AJ212" s="135" t="str">
        <f t="shared" si="278"/>
        <v>Coates Way</v>
      </c>
      <c r="AK212" s="148" t="str">
        <f t="shared" si="279"/>
        <v>1.25.30</v>
      </c>
      <c r="AL212" s="148" t="str">
        <f t="shared" si="280"/>
        <v>1.22.72</v>
      </c>
      <c r="AM212" s="149" t="str">
        <f>IFERROR(IF(FIND("DQ",AL212),VLOOKUP(AL212,'DQ Codes'!$B:$C,2,),""),"")</f>
        <v/>
      </c>
    </row>
    <row r="213" spans="2:39" ht="15" customHeight="1" x14ac:dyDescent="0.25">
      <c r="B213" s="11">
        <v>5</v>
      </c>
      <c r="C213" s="5" t="s">
        <v>142</v>
      </c>
      <c r="D213" s="5" t="s">
        <v>9</v>
      </c>
      <c r="E213" s="6" t="s">
        <v>296</v>
      </c>
      <c r="K213" s="111">
        <v>6</v>
      </c>
      <c r="L213" s="38" t="str">
        <f t="shared" si="259"/>
        <v>Robyn Hartley</v>
      </c>
      <c r="M213" s="38" t="str">
        <f t="shared" si="260"/>
        <v>How Wood</v>
      </c>
      <c r="N213" s="39" t="str">
        <f t="shared" si="261"/>
        <v>1.38.27</v>
      </c>
      <c r="O213" s="19">
        <v>8</v>
      </c>
      <c r="P213" s="36"/>
      <c r="Q213" s="20">
        <v>1</v>
      </c>
      <c r="R213" s="106">
        <f t="shared" si="262"/>
        <v>6</v>
      </c>
      <c r="S213" s="42" t="str">
        <f t="shared" si="263"/>
        <v>816</v>
      </c>
      <c r="T213" s="19" t="str">
        <f>VLOOKUP($R213,$K$209:$N$213,T$28,)</f>
        <v>Robyn Hartley</v>
      </c>
      <c r="U213" s="19" t="str">
        <f>VLOOKUP($R213,$K$209:$N$213,U$28,)</f>
        <v>How Wood</v>
      </c>
      <c r="V213" s="19" t="str">
        <f>VLOOKUP($R213,$K$209:$N$213,V$28,)</f>
        <v>1.38.27</v>
      </c>
      <c r="X213" s="17">
        <f t="shared" si="270"/>
        <v>1</v>
      </c>
      <c r="Y213" s="19">
        <f t="shared" si="271"/>
        <v>6</v>
      </c>
      <c r="Z213" s="43">
        <f>VLOOKUP($S213,'Programme and CT sheets'!$A:$I,8,)</f>
        <v>107.02</v>
      </c>
      <c r="AB213" s="44" t="str">
        <f t="shared" si="272"/>
        <v>Robyn Hartley</v>
      </c>
      <c r="AC213" s="44" t="str">
        <f t="shared" si="273"/>
        <v>How Wood</v>
      </c>
      <c r="AE213" s="11">
        <f t="shared" si="274"/>
        <v>34</v>
      </c>
      <c r="AF213" s="7">
        <f t="shared" si="275"/>
        <v>107.02</v>
      </c>
      <c r="AG213" s="7"/>
      <c r="AH213" s="147">
        <f t="shared" si="276"/>
        <v>5</v>
      </c>
      <c r="AI213" s="135" t="str">
        <f t="shared" si="277"/>
        <v>Lucy Young</v>
      </c>
      <c r="AJ213" s="135" t="str">
        <f t="shared" si="278"/>
        <v>Bedford</v>
      </c>
      <c r="AK213" s="148" t="str">
        <f t="shared" si="279"/>
        <v>1.26.75</v>
      </c>
      <c r="AL213" s="148" t="str">
        <f t="shared" si="280"/>
        <v>1.24.68</v>
      </c>
      <c r="AM213" s="149" t="str">
        <f>IFERROR(IF(FIND("DQ",AL213),VLOOKUP(AL213,'DQ Codes'!$B:$C,2,),""),"")</f>
        <v/>
      </c>
    </row>
    <row r="214" spans="2:39" ht="15" customHeight="1" x14ac:dyDescent="0.25">
      <c r="B214" s="11">
        <v>6</v>
      </c>
      <c r="C214" s="5" t="s">
        <v>294</v>
      </c>
      <c r="D214" s="5" t="s">
        <v>61</v>
      </c>
      <c r="E214" s="6" t="s">
        <v>295</v>
      </c>
      <c r="K214" s="107">
        <v>1</v>
      </c>
      <c r="L214" s="33" t="str">
        <f t="shared" si="259"/>
        <v>Katie Rowland</v>
      </c>
      <c r="M214" s="33" t="str">
        <f t="shared" si="260"/>
        <v>St Alban's High Sch</v>
      </c>
      <c r="N214" s="34" t="str">
        <f t="shared" si="261"/>
        <v>1.38.05</v>
      </c>
      <c r="O214" s="19">
        <v>8</v>
      </c>
      <c r="P214" s="36"/>
      <c r="Q214" s="20">
        <v>2</v>
      </c>
      <c r="R214" s="106">
        <f t="shared" si="262"/>
        <v>1</v>
      </c>
      <c r="S214" s="42" t="str">
        <f t="shared" si="263"/>
        <v>821</v>
      </c>
      <c r="T214" s="19" t="str">
        <f>VLOOKUP($R214,$K$214:$N$221,T$28,)</f>
        <v>Katie Rowland</v>
      </c>
      <c r="U214" s="19" t="str">
        <f>VLOOKUP($R214,$K$214:$N$221,U$28,)</f>
        <v>St Alban's High Sch</v>
      </c>
      <c r="V214" s="19" t="str">
        <f>VLOOKUP($R214,$K$214:$N$221,V$28,)</f>
        <v>1.38.05</v>
      </c>
      <c r="X214" s="17">
        <f t="shared" si="270"/>
        <v>2</v>
      </c>
      <c r="Y214" s="19">
        <f t="shared" si="271"/>
        <v>1</v>
      </c>
      <c r="Z214" s="43">
        <f>VLOOKUP($S214,'Programme and CT sheets'!$A:$I,8,)</f>
        <v>99.38</v>
      </c>
      <c r="AB214" s="44" t="str">
        <f t="shared" si="272"/>
        <v>Katie Rowland</v>
      </c>
      <c r="AC214" s="44" t="str">
        <f t="shared" si="273"/>
        <v>St Alban's High Sch</v>
      </c>
      <c r="AE214" s="11">
        <f t="shared" si="274"/>
        <v>32</v>
      </c>
      <c r="AF214" s="7">
        <f t="shared" si="275"/>
        <v>99.38</v>
      </c>
      <c r="AG214" s="7"/>
      <c r="AH214" s="147">
        <f t="shared" si="276"/>
        <v>6</v>
      </c>
      <c r="AI214" s="135" t="str">
        <f t="shared" si="277"/>
        <v>Sophie  Chen</v>
      </c>
      <c r="AJ214" s="135" t="str">
        <f t="shared" si="278"/>
        <v>Applecroft</v>
      </c>
      <c r="AK214" s="148" t="str">
        <f t="shared" si="279"/>
        <v>1.25.99</v>
      </c>
      <c r="AL214" s="148" t="str">
        <f t="shared" si="280"/>
        <v>1.24.86</v>
      </c>
      <c r="AM214" s="149" t="str">
        <f>IFERROR(IF(FIND("DQ",AL214),VLOOKUP(AL214,'DQ Codes'!$B:$C,2,),""),"")</f>
        <v/>
      </c>
    </row>
    <row r="215" spans="2:39" ht="15" customHeight="1" x14ac:dyDescent="0.25">
      <c r="B215" s="11">
        <v>7</v>
      </c>
      <c r="C215" s="5" t="s">
        <v>125</v>
      </c>
      <c r="D215" s="5" t="s">
        <v>49</v>
      </c>
      <c r="E215" s="6" t="s">
        <v>291</v>
      </c>
      <c r="K215" s="108">
        <v>2</v>
      </c>
      <c r="L215" s="36" t="str">
        <f t="shared" si="259"/>
        <v>Scarlett Russell</v>
      </c>
      <c r="M215" s="36" t="str">
        <f t="shared" si="260"/>
        <v>Maltman's Green</v>
      </c>
      <c r="N215" s="37" t="str">
        <f t="shared" si="261"/>
        <v>1.37.48</v>
      </c>
      <c r="O215" s="19">
        <v>8</v>
      </c>
      <c r="P215" s="36"/>
      <c r="Q215" s="20">
        <v>2</v>
      </c>
      <c r="R215" s="106">
        <f t="shared" si="262"/>
        <v>2</v>
      </c>
      <c r="S215" s="42" t="str">
        <f t="shared" si="263"/>
        <v>822</v>
      </c>
      <c r="T215" s="19" t="str">
        <f>VLOOKUP($R215,$K$214:$N$221,T$28,)</f>
        <v>Scarlett Russell</v>
      </c>
      <c r="U215" s="19" t="str">
        <f>VLOOKUP($R215,$K$214:$N$221,U$28,)</f>
        <v>Maltman's Green</v>
      </c>
      <c r="V215" s="19" t="str">
        <f>VLOOKUP($R215,$K$214:$N$221,V$28,)</f>
        <v>1.37.48</v>
      </c>
      <c r="X215" s="17">
        <f t="shared" si="270"/>
        <v>2</v>
      </c>
      <c r="Y215" s="19">
        <f t="shared" si="271"/>
        <v>2</v>
      </c>
      <c r="Z215" s="43">
        <f>VLOOKUP($S215,'Programme and CT sheets'!$A:$I,8,)</f>
        <v>94.76</v>
      </c>
      <c r="AB215" s="44" t="str">
        <f t="shared" si="272"/>
        <v>Scarlett Russell</v>
      </c>
      <c r="AC215" s="44" t="str">
        <f t="shared" si="273"/>
        <v>Maltman's Green</v>
      </c>
      <c r="AE215" s="11">
        <f t="shared" si="274"/>
        <v>25</v>
      </c>
      <c r="AF215" s="7">
        <f t="shared" si="275"/>
        <v>94.76</v>
      </c>
      <c r="AG215" s="7"/>
      <c r="AH215" s="147">
        <f t="shared" si="276"/>
        <v>7</v>
      </c>
      <c r="AI215" s="135" t="str">
        <f t="shared" si="277"/>
        <v>Alice Weston</v>
      </c>
      <c r="AJ215" s="135" t="str">
        <f t="shared" si="278"/>
        <v>Bishops Wood</v>
      </c>
      <c r="AK215" s="148" t="str">
        <f t="shared" si="279"/>
        <v>1.29.05</v>
      </c>
      <c r="AL215" s="148" t="str">
        <f t="shared" si="280"/>
        <v>1.26.43</v>
      </c>
      <c r="AM215" s="149" t="str">
        <f>IFERROR(IF(FIND("DQ",AL215),VLOOKUP(AL215,'DQ Codes'!$B:$C,2,),""),"")</f>
        <v/>
      </c>
    </row>
    <row r="216" spans="2:39" ht="15" customHeight="1" x14ac:dyDescent="0.25">
      <c r="B216" s="11">
        <v>8</v>
      </c>
      <c r="C216" s="5" t="s">
        <v>288</v>
      </c>
      <c r="D216" s="5" t="s">
        <v>49</v>
      </c>
      <c r="E216" s="6" t="s">
        <v>289</v>
      </c>
      <c r="K216" s="108">
        <v>3</v>
      </c>
      <c r="L216" s="36" t="str">
        <f t="shared" si="259"/>
        <v>Haniya Glazebrook</v>
      </c>
      <c r="M216" s="36" t="str">
        <f t="shared" si="260"/>
        <v>Maltman's Green</v>
      </c>
      <c r="N216" s="37" t="str">
        <f t="shared" si="261"/>
        <v>1.37.18</v>
      </c>
      <c r="O216" s="19">
        <v>8</v>
      </c>
      <c r="P216" s="36"/>
      <c r="Q216" s="20">
        <v>2</v>
      </c>
      <c r="R216" s="106">
        <f t="shared" si="262"/>
        <v>3</v>
      </c>
      <c r="S216" s="42" t="str">
        <f t="shared" si="263"/>
        <v>823</v>
      </c>
      <c r="T216" s="19" t="str">
        <f>VLOOKUP($R216,$K$214:$N$221,T$28,)</f>
        <v>Haniya Glazebrook</v>
      </c>
      <c r="U216" s="19" t="str">
        <f>VLOOKUP($R216,$K$214:$N$221,U$28,)</f>
        <v>Maltman's Green</v>
      </c>
      <c r="V216" s="19" t="str">
        <f>VLOOKUP($R216,$K$214:$N$221,V$28,)</f>
        <v>1.37.18</v>
      </c>
      <c r="X216" s="17">
        <f t="shared" si="270"/>
        <v>2</v>
      </c>
      <c r="Y216" s="19">
        <f t="shared" si="271"/>
        <v>3</v>
      </c>
      <c r="Z216" s="43">
        <f>VLOOKUP($S216,'Programme and CT sheets'!$A:$I,8,)</f>
        <v>94.77</v>
      </c>
      <c r="AB216" s="44" t="str">
        <f t="shared" si="272"/>
        <v>Haniya Glazebrook</v>
      </c>
      <c r="AC216" s="44" t="str">
        <f t="shared" si="273"/>
        <v>Maltman's Green</v>
      </c>
      <c r="AE216" s="11">
        <f t="shared" si="274"/>
        <v>26</v>
      </c>
      <c r="AF216" s="7">
        <f t="shared" si="275"/>
        <v>94.77</v>
      </c>
      <c r="AG216" s="7"/>
      <c r="AH216" s="147">
        <f t="shared" si="276"/>
        <v>8</v>
      </c>
      <c r="AI216" s="135" t="str">
        <f t="shared" si="277"/>
        <v>Katy Lane</v>
      </c>
      <c r="AJ216" s="135" t="str">
        <f t="shared" si="278"/>
        <v>Kings Langley</v>
      </c>
      <c r="AK216" s="148" t="str">
        <f t="shared" si="279"/>
        <v>1.29.03</v>
      </c>
      <c r="AL216" s="148" t="str">
        <f t="shared" si="280"/>
        <v>1.27.79</v>
      </c>
      <c r="AM216" s="149" t="str">
        <f>IFERROR(IF(FIND("DQ",AL216),VLOOKUP(AL216,'DQ Codes'!$B:$C,2,),""),"")</f>
        <v/>
      </c>
    </row>
    <row r="217" spans="2:39" ht="15" customHeight="1" x14ac:dyDescent="0.25">
      <c r="B217" s="11">
        <v>9</v>
      </c>
      <c r="C217" s="5" t="s">
        <v>111</v>
      </c>
      <c r="D217" s="5" t="s">
        <v>17</v>
      </c>
      <c r="E217" s="6" t="s">
        <v>286</v>
      </c>
      <c r="K217" s="108">
        <v>4</v>
      </c>
      <c r="L217" s="36" t="str">
        <f t="shared" si="259"/>
        <v>Lydia Wisely</v>
      </c>
      <c r="M217" s="36" t="str">
        <f t="shared" si="260"/>
        <v>Berkhamsted</v>
      </c>
      <c r="N217" s="37" t="str">
        <f t="shared" si="261"/>
        <v>1.35.44</v>
      </c>
      <c r="O217" s="19">
        <v>8</v>
      </c>
      <c r="P217" s="36"/>
      <c r="Q217" s="20">
        <v>2</v>
      </c>
      <c r="R217" s="106">
        <f t="shared" si="262"/>
        <v>4</v>
      </c>
      <c r="S217" s="42" t="str">
        <f t="shared" si="263"/>
        <v>824</v>
      </c>
      <c r="T217" s="19" t="str">
        <f>VLOOKUP($R217,$K$214:$N$221,T$28,)</f>
        <v>Lydia Wisely</v>
      </c>
      <c r="U217" s="19" t="str">
        <f>VLOOKUP($R217,$K$214:$N$221,U$28,)</f>
        <v>Berkhamsted</v>
      </c>
      <c r="V217" s="19" t="str">
        <f>VLOOKUP($R217,$K$214:$N$221,V$28,)</f>
        <v>1.35.44</v>
      </c>
      <c r="X217" s="17">
        <f t="shared" si="270"/>
        <v>2</v>
      </c>
      <c r="Y217" s="19">
        <f t="shared" si="271"/>
        <v>4</v>
      </c>
      <c r="Z217" s="43">
        <f>VLOOKUP($S217,'Programme and CT sheets'!$A:$I,8,)</f>
        <v>92.25</v>
      </c>
      <c r="AB217" s="44" t="str">
        <f t="shared" si="272"/>
        <v>Lydia Wisely</v>
      </c>
      <c r="AC217" s="44" t="str">
        <f t="shared" si="273"/>
        <v>Berkhamsted</v>
      </c>
      <c r="AE217" s="11">
        <f t="shared" si="274"/>
        <v>18</v>
      </c>
      <c r="AF217" s="7">
        <f t="shared" si="275"/>
        <v>92.25</v>
      </c>
      <c r="AG217" s="7"/>
      <c r="AH217" s="147">
        <f t="shared" si="276"/>
        <v>9</v>
      </c>
      <c r="AI217" s="135" t="str">
        <f t="shared" si="277"/>
        <v>Scarlett Lewis</v>
      </c>
      <c r="AJ217" s="135" t="str">
        <f t="shared" si="278"/>
        <v>Chesham Prep</v>
      </c>
      <c r="AK217" s="148" t="str">
        <f t="shared" si="279"/>
        <v>1.31.15</v>
      </c>
      <c r="AL217" s="148" t="str">
        <f t="shared" si="280"/>
        <v>1.29.73</v>
      </c>
      <c r="AM217" s="149" t="str">
        <f>IFERROR(IF(FIND("DQ",AL217),VLOOKUP(AL217,'DQ Codes'!$B:$C,2,),""),"")</f>
        <v/>
      </c>
    </row>
    <row r="218" spans="2:39" ht="15" customHeight="1" x14ac:dyDescent="0.25">
      <c r="B218" s="11">
        <v>10</v>
      </c>
      <c r="C218" s="5" t="s">
        <v>134</v>
      </c>
      <c r="D218" s="5" t="s">
        <v>17</v>
      </c>
      <c r="E218" s="6" t="s">
        <v>285</v>
      </c>
      <c r="K218" s="108">
        <v>5</v>
      </c>
      <c r="L218" s="36" t="str">
        <f t="shared" si="259"/>
        <v>Millie Day</v>
      </c>
      <c r="M218" s="36" t="str">
        <f t="shared" si="260"/>
        <v>Berkhamsted</v>
      </c>
      <c r="N218" s="37" t="str">
        <f t="shared" si="261"/>
        <v>1.35.12</v>
      </c>
      <c r="O218" s="19">
        <v>8</v>
      </c>
      <c r="P218" s="36"/>
      <c r="Q218" s="20">
        <v>2</v>
      </c>
      <c r="R218" s="106">
        <f t="shared" si="262"/>
        <v>5</v>
      </c>
      <c r="S218" s="42" t="str">
        <f t="shared" si="263"/>
        <v>825</v>
      </c>
      <c r="T218" s="19" t="str">
        <f>VLOOKUP($R218,$K$214:$N$221,T$28,)</f>
        <v>Millie Day</v>
      </c>
      <c r="U218" s="19" t="str">
        <f>VLOOKUP($R218,$K$214:$N$221,U$28,)</f>
        <v>Berkhamsted</v>
      </c>
      <c r="V218" s="19" t="str">
        <f>VLOOKUP($R218,$K$214:$N$221,V$28,)</f>
        <v>1.35.12</v>
      </c>
      <c r="X218" s="17">
        <f t="shared" si="270"/>
        <v>2</v>
      </c>
      <c r="Y218" s="19">
        <f t="shared" si="271"/>
        <v>5</v>
      </c>
      <c r="Z218" s="43">
        <f>VLOOKUP($S218,'Programme and CT sheets'!$A:$I,8,)</f>
        <v>94.67</v>
      </c>
      <c r="AB218" s="44" t="str">
        <f t="shared" si="272"/>
        <v>Millie Day</v>
      </c>
      <c r="AC218" s="44" t="str">
        <f t="shared" si="273"/>
        <v>Berkhamsted</v>
      </c>
      <c r="AE218" s="11">
        <f t="shared" si="274"/>
        <v>24</v>
      </c>
      <c r="AF218" s="7">
        <f t="shared" si="275"/>
        <v>94.67</v>
      </c>
      <c r="AG218" s="7"/>
      <c r="AH218" s="147">
        <f t="shared" si="276"/>
        <v>10</v>
      </c>
      <c r="AI218" s="135" t="str">
        <f t="shared" si="277"/>
        <v>Isobel Toon</v>
      </c>
      <c r="AJ218" s="135" t="str">
        <f t="shared" si="278"/>
        <v>Harvey Road</v>
      </c>
      <c r="AK218" s="148" t="str">
        <f t="shared" si="279"/>
        <v>1.34.05</v>
      </c>
      <c r="AL218" s="148" t="str">
        <f t="shared" si="280"/>
        <v>1.29.99</v>
      </c>
      <c r="AM218" s="149" t="str">
        <f>IFERROR(IF(FIND("DQ",AL218),VLOOKUP(AL218,'DQ Codes'!$B:$C,2,),""),"")</f>
        <v/>
      </c>
    </row>
    <row r="219" spans="2:39" ht="15" customHeight="1" x14ac:dyDescent="0.25">
      <c r="B219" s="11">
        <v>11</v>
      </c>
      <c r="C219" s="5" t="s">
        <v>140</v>
      </c>
      <c r="D219" s="5" t="s">
        <v>61</v>
      </c>
      <c r="E219" s="6" t="s">
        <v>287</v>
      </c>
      <c r="K219" s="108">
        <v>6</v>
      </c>
      <c r="L219" s="36" t="str">
        <f t="shared" si="259"/>
        <v>Imogen Smith</v>
      </c>
      <c r="M219" s="36" t="str">
        <f t="shared" si="260"/>
        <v>St Alban's High Sch</v>
      </c>
      <c r="N219" s="37" t="str">
        <f t="shared" si="261"/>
        <v>1.36.31</v>
      </c>
      <c r="O219" s="19">
        <v>8</v>
      </c>
      <c r="P219" s="36"/>
      <c r="Q219" s="20">
        <v>2</v>
      </c>
      <c r="R219" s="106">
        <f t="shared" si="262"/>
        <v>6</v>
      </c>
      <c r="S219" s="42" t="str">
        <f t="shared" si="263"/>
        <v>826</v>
      </c>
      <c r="T219" s="19" t="str">
        <f>VLOOKUP($R219,$K$214:$N$221,T$28,)</f>
        <v>Imogen Smith</v>
      </c>
      <c r="U219" s="19" t="str">
        <f>VLOOKUP($R219,$K$214:$N$221,U$28,)</f>
        <v>St Alban's High Sch</v>
      </c>
      <c r="V219" s="19" t="str">
        <f>VLOOKUP($R219,$K$214:$N$221,V$28,)</f>
        <v>1.36.31</v>
      </c>
      <c r="X219" s="17">
        <f t="shared" si="270"/>
        <v>2</v>
      </c>
      <c r="Y219" s="19">
        <f t="shared" si="271"/>
        <v>6</v>
      </c>
      <c r="Z219" s="43">
        <f>VLOOKUP($S219,'Programme and CT sheets'!$A:$I,8,)</f>
        <v>94.49</v>
      </c>
      <c r="AB219" s="44" t="str">
        <f t="shared" si="272"/>
        <v>Imogen Smith</v>
      </c>
      <c r="AC219" s="44" t="str">
        <f t="shared" si="273"/>
        <v>St Alban's High Sch</v>
      </c>
      <c r="AE219" s="11">
        <f t="shared" si="274"/>
        <v>23</v>
      </c>
      <c r="AF219" s="7">
        <f t="shared" si="275"/>
        <v>94.49</v>
      </c>
      <c r="AG219" s="7"/>
      <c r="AH219" s="147">
        <f t="shared" si="276"/>
        <v>11</v>
      </c>
      <c r="AI219" s="135" t="str">
        <f t="shared" si="277"/>
        <v>Hannah Brooke</v>
      </c>
      <c r="AJ219" s="135" t="str">
        <f t="shared" si="278"/>
        <v>Manland</v>
      </c>
      <c r="AK219" s="148" t="str">
        <f t="shared" si="279"/>
        <v>1.31.59</v>
      </c>
      <c r="AL219" s="148" t="str">
        <f t="shared" si="280"/>
        <v>1.30.28</v>
      </c>
      <c r="AM219" s="149" t="str">
        <f>IFERROR(IF(FIND("DQ",AL219),VLOOKUP(AL219,'DQ Codes'!$B:$C,2,),""),"")</f>
        <v/>
      </c>
    </row>
    <row r="220" spans="2:39" ht="15" customHeight="1" x14ac:dyDescent="0.25">
      <c r="B220" s="11">
        <v>12</v>
      </c>
      <c r="C220" s="5" t="s">
        <v>107</v>
      </c>
      <c r="D220" s="5" t="s">
        <v>15</v>
      </c>
      <c r="E220" s="6" t="s">
        <v>290</v>
      </c>
      <c r="K220" s="108">
        <v>7</v>
      </c>
      <c r="L220" s="36" t="str">
        <f t="shared" si="259"/>
        <v>Maja Alexander</v>
      </c>
      <c r="M220" s="36" t="str">
        <f t="shared" si="260"/>
        <v>Heath Mount</v>
      </c>
      <c r="N220" s="37" t="str">
        <f t="shared" si="261"/>
        <v>1.37.42</v>
      </c>
      <c r="O220" s="19">
        <v>8</v>
      </c>
      <c r="P220" s="36"/>
      <c r="Q220" s="20">
        <v>2</v>
      </c>
      <c r="R220" s="106">
        <f t="shared" si="262"/>
        <v>7</v>
      </c>
      <c r="S220" s="42" t="str">
        <f t="shared" si="263"/>
        <v>827</v>
      </c>
      <c r="T220" s="19" t="str">
        <f>VLOOKUP($R220,$K$214:$N$221,T$28,)</f>
        <v>Maja Alexander</v>
      </c>
      <c r="U220" s="19" t="str">
        <f>VLOOKUP($R220,$K$214:$N$221,U$28,)</f>
        <v>Heath Mount</v>
      </c>
      <c r="V220" s="19" t="str">
        <f>VLOOKUP($R220,$K$214:$N$221,V$28,)</f>
        <v>1.37.42</v>
      </c>
      <c r="X220" s="17">
        <f t="shared" si="270"/>
        <v>2</v>
      </c>
      <c r="Y220" s="19">
        <f t="shared" si="271"/>
        <v>7</v>
      </c>
      <c r="Z220" s="43">
        <f>VLOOKUP($S220,'Programme and CT sheets'!$A:$I,8,)</f>
        <v>91.51</v>
      </c>
      <c r="AB220" s="44" t="str">
        <f t="shared" si="272"/>
        <v>Maja Alexander</v>
      </c>
      <c r="AC220" s="44" t="str">
        <f t="shared" si="273"/>
        <v>Heath Mount</v>
      </c>
      <c r="AE220" s="11">
        <f t="shared" si="274"/>
        <v>15</v>
      </c>
      <c r="AF220" s="7">
        <f t="shared" si="275"/>
        <v>91.51</v>
      </c>
      <c r="AG220" s="7"/>
      <c r="AH220" s="147">
        <f t="shared" si="276"/>
        <v>12</v>
      </c>
      <c r="AI220" s="135" t="str">
        <f t="shared" si="277"/>
        <v>Megan Worley</v>
      </c>
      <c r="AJ220" s="135" t="str">
        <f t="shared" si="278"/>
        <v>Parkgate</v>
      </c>
      <c r="AK220" s="148" t="str">
        <f t="shared" si="279"/>
        <v>1.34.13</v>
      </c>
      <c r="AL220" s="148" t="str">
        <f t="shared" si="280"/>
        <v>1.31.09</v>
      </c>
      <c r="AM220" s="149" t="str">
        <f>IFERROR(IF(FIND("DQ",AL220),VLOOKUP(AL220,'DQ Codes'!$B:$C,2,),""),"")</f>
        <v/>
      </c>
    </row>
    <row r="221" spans="2:39" ht="15" customHeight="1" x14ac:dyDescent="0.25">
      <c r="B221" s="11">
        <v>13</v>
      </c>
      <c r="C221" s="5" t="s">
        <v>292</v>
      </c>
      <c r="D221" s="5" t="s">
        <v>61</v>
      </c>
      <c r="E221" s="6" t="s">
        <v>293</v>
      </c>
      <c r="K221" s="111">
        <v>8</v>
      </c>
      <c r="L221" s="38" t="str">
        <f t="shared" si="259"/>
        <v>Isabel Chaplin</v>
      </c>
      <c r="M221" s="38" t="str">
        <f t="shared" si="260"/>
        <v>St Alban's High Sch</v>
      </c>
      <c r="N221" s="39" t="str">
        <f t="shared" si="261"/>
        <v>1.37.52</v>
      </c>
      <c r="O221" s="19">
        <v>8</v>
      </c>
      <c r="P221" s="36"/>
      <c r="Q221" s="20">
        <v>2</v>
      </c>
      <c r="R221" s="106">
        <f t="shared" si="262"/>
        <v>8</v>
      </c>
      <c r="S221" s="42" t="str">
        <f t="shared" si="263"/>
        <v>828</v>
      </c>
      <c r="T221" s="19" t="str">
        <f>VLOOKUP($R221,$K$214:$N$221,T$28,)</f>
        <v>Isabel Chaplin</v>
      </c>
      <c r="U221" s="19" t="str">
        <f>VLOOKUP($R221,$K$214:$N$221,U$28,)</f>
        <v>St Alban's High Sch</v>
      </c>
      <c r="V221" s="19" t="str">
        <f>VLOOKUP($R221,$K$214:$N$221,V$28,)</f>
        <v>1.37.52</v>
      </c>
      <c r="X221" s="17">
        <f t="shared" si="270"/>
        <v>2</v>
      </c>
      <c r="Y221" s="19">
        <f t="shared" si="271"/>
        <v>8</v>
      </c>
      <c r="Z221" s="43">
        <f>VLOOKUP($S221,'Programme and CT sheets'!$A:$I,8,)</f>
        <v>199.98</v>
      </c>
      <c r="AB221" s="44" t="str">
        <f t="shared" si="272"/>
        <v>Isabel Chaplin</v>
      </c>
      <c r="AC221" s="44" t="str">
        <f t="shared" si="273"/>
        <v>St Alban's High Sch</v>
      </c>
      <c r="AE221" s="11">
        <f t="shared" si="274"/>
        <v>36</v>
      </c>
      <c r="AF221" s="7">
        <f t="shared" si="275"/>
        <v>199.98</v>
      </c>
      <c r="AG221" s="7"/>
      <c r="AH221" s="147">
        <f t="shared" si="276"/>
        <v>13</v>
      </c>
      <c r="AI221" s="135" t="str">
        <f t="shared" si="277"/>
        <v>Zoë Holligan</v>
      </c>
      <c r="AJ221" s="135" t="str">
        <f t="shared" si="278"/>
        <v>Maltman's Green</v>
      </c>
      <c r="AK221" s="148" t="str">
        <f t="shared" si="279"/>
        <v>1.27.72</v>
      </c>
      <c r="AL221" s="148" t="str">
        <f t="shared" si="280"/>
        <v>1.31.25</v>
      </c>
      <c r="AM221" s="149" t="str">
        <f>IFERROR(IF(FIND("DQ",AL221),VLOOKUP(AL221,'DQ Codes'!$B:$C,2,),""),"")</f>
        <v/>
      </c>
    </row>
    <row r="222" spans="2:39" ht="15" customHeight="1" x14ac:dyDescent="0.25">
      <c r="B222" s="11">
        <v>14</v>
      </c>
      <c r="C222" s="5" t="s">
        <v>282</v>
      </c>
      <c r="D222" s="5" t="s">
        <v>283</v>
      </c>
      <c r="E222" s="6" t="s">
        <v>284</v>
      </c>
      <c r="K222" s="107">
        <v>1</v>
      </c>
      <c r="L222" s="33" t="str">
        <f t="shared" si="259"/>
        <v>Tilly Stratford</v>
      </c>
      <c r="M222" s="33" t="str">
        <f t="shared" si="260"/>
        <v>St Paul's C/E</v>
      </c>
      <c r="N222" s="34" t="str">
        <f t="shared" si="261"/>
        <v>1.34.29</v>
      </c>
      <c r="O222" s="19">
        <v>8</v>
      </c>
      <c r="P222" s="36"/>
      <c r="Q222" s="20">
        <v>3</v>
      </c>
      <c r="R222" s="106">
        <f t="shared" si="262"/>
        <v>1</v>
      </c>
      <c r="S222" s="42" t="str">
        <f t="shared" si="263"/>
        <v>831</v>
      </c>
      <c r="T222" s="19" t="str">
        <f>VLOOKUP($R222,$K$222:$N$229,T$28,)</f>
        <v>Tilly Stratford</v>
      </c>
      <c r="U222" s="19" t="str">
        <f>VLOOKUP($R222,$K$222:$N$229,U$28,)</f>
        <v>St Paul's C/E</v>
      </c>
      <c r="V222" s="19" t="str">
        <f>VLOOKUP($R222,$K$222:$N$229,V$28,)</f>
        <v>1.34.29</v>
      </c>
      <c r="X222" s="17">
        <f t="shared" si="270"/>
        <v>3</v>
      </c>
      <c r="Y222" s="19">
        <f t="shared" si="271"/>
        <v>1</v>
      </c>
      <c r="Z222" s="43">
        <f>VLOOKUP($S222,'Programme and CT sheets'!$A:$I,8,)</f>
        <v>94.33</v>
      </c>
      <c r="AB222" s="44" t="str">
        <f t="shared" si="272"/>
        <v>Tilly Stratford</v>
      </c>
      <c r="AC222" s="44" t="str">
        <f t="shared" si="273"/>
        <v>St Paul's C/E</v>
      </c>
      <c r="AE222" s="11">
        <f t="shared" si="274"/>
        <v>22</v>
      </c>
      <c r="AF222" s="7">
        <f t="shared" si="275"/>
        <v>94.33</v>
      </c>
      <c r="AG222" s="7"/>
      <c r="AH222" s="147">
        <f t="shared" si="276"/>
        <v>14</v>
      </c>
      <c r="AI222" s="135" t="str">
        <f t="shared" si="277"/>
        <v>Jessica Warne</v>
      </c>
      <c r="AJ222" s="135" t="str">
        <f t="shared" si="278"/>
        <v>Leavesden Green</v>
      </c>
      <c r="AK222" s="148" t="str">
        <f t="shared" si="279"/>
        <v>1.29.40</v>
      </c>
      <c r="AL222" s="148" t="str">
        <f t="shared" si="280"/>
        <v>1.31.50</v>
      </c>
      <c r="AM222" s="149" t="str">
        <f>IFERROR(IF(FIND("DQ",AL222),VLOOKUP(AL222,'DQ Codes'!$B:$C,2,),""),"")</f>
        <v/>
      </c>
    </row>
    <row r="223" spans="2:39" ht="15" customHeight="1" x14ac:dyDescent="0.25">
      <c r="B223" s="11">
        <v>15</v>
      </c>
      <c r="C223" s="5" t="s">
        <v>136</v>
      </c>
      <c r="D223" s="5" t="s">
        <v>137</v>
      </c>
      <c r="E223" s="6" t="s">
        <v>280</v>
      </c>
      <c r="K223" s="108">
        <v>2</v>
      </c>
      <c r="L223" s="36" t="str">
        <f t="shared" si="259"/>
        <v>Niamh O'Meara</v>
      </c>
      <c r="M223" s="36" t="str">
        <f t="shared" si="260"/>
        <v>St Hilda's</v>
      </c>
      <c r="N223" s="37" t="str">
        <f t="shared" si="261"/>
        <v>1.34.20</v>
      </c>
      <c r="O223" s="19">
        <v>8</v>
      </c>
      <c r="P223" s="36"/>
      <c r="Q223" s="20">
        <v>3</v>
      </c>
      <c r="R223" s="106">
        <f t="shared" si="262"/>
        <v>2</v>
      </c>
      <c r="S223" s="42" t="str">
        <f t="shared" si="263"/>
        <v>832</v>
      </c>
      <c r="T223" s="19" t="str">
        <f>VLOOKUP($R223,$K$222:$N$229,T$28,)</f>
        <v>Niamh O'Meara</v>
      </c>
      <c r="U223" s="19" t="str">
        <f>VLOOKUP($R223,$K$222:$N$229,U$28,)</f>
        <v>St Hilda's</v>
      </c>
      <c r="V223" s="19" t="str">
        <f>VLOOKUP($R223,$K$222:$N$229,V$28,)</f>
        <v>1.34.20</v>
      </c>
      <c r="X223" s="17">
        <f t="shared" si="270"/>
        <v>3</v>
      </c>
      <c r="Y223" s="19">
        <f t="shared" si="271"/>
        <v>2</v>
      </c>
      <c r="Z223" s="43">
        <f>VLOOKUP($S223,'Programme and CT sheets'!$A:$I,8,)</f>
        <v>96.55</v>
      </c>
      <c r="AB223" s="44" t="str">
        <f t="shared" si="272"/>
        <v>Niamh O'Meara</v>
      </c>
      <c r="AC223" s="44" t="str">
        <f t="shared" si="273"/>
        <v>St Hilda's</v>
      </c>
      <c r="AE223" s="11">
        <f t="shared" si="274"/>
        <v>28</v>
      </c>
      <c r="AF223" s="7">
        <f t="shared" si="275"/>
        <v>96.55</v>
      </c>
      <c r="AG223" s="7"/>
      <c r="AH223" s="147">
        <f t="shared" si="276"/>
        <v>15</v>
      </c>
      <c r="AI223" s="135" t="str">
        <f t="shared" si="277"/>
        <v>Maja Alexander</v>
      </c>
      <c r="AJ223" s="135" t="str">
        <f t="shared" si="278"/>
        <v>Heath Mount</v>
      </c>
      <c r="AK223" s="148" t="str">
        <f t="shared" si="279"/>
        <v>1.37.42</v>
      </c>
      <c r="AL223" s="148" t="str">
        <f t="shared" si="280"/>
        <v>1.31.51</v>
      </c>
      <c r="AM223" s="149" t="str">
        <f>IFERROR(IF(FIND("DQ",AL223),VLOOKUP(AL223,'DQ Codes'!$B:$C,2,),""),"")</f>
        <v/>
      </c>
    </row>
    <row r="224" spans="2:39" ht="15" customHeight="1" x14ac:dyDescent="0.25">
      <c r="B224" s="11">
        <v>16</v>
      </c>
      <c r="C224" s="5" t="s">
        <v>129</v>
      </c>
      <c r="D224" s="5" t="s">
        <v>14</v>
      </c>
      <c r="E224" s="6" t="s">
        <v>278</v>
      </c>
      <c r="K224" s="108">
        <v>3</v>
      </c>
      <c r="L224" s="36" t="str">
        <f t="shared" si="259"/>
        <v>Megan Worley</v>
      </c>
      <c r="M224" s="36" t="str">
        <f t="shared" si="260"/>
        <v>Parkgate</v>
      </c>
      <c r="N224" s="37" t="str">
        <f t="shared" si="261"/>
        <v>1.34.13</v>
      </c>
      <c r="O224" s="19">
        <v>8</v>
      </c>
      <c r="P224" s="36"/>
      <c r="Q224" s="20">
        <v>3</v>
      </c>
      <c r="R224" s="106">
        <f t="shared" si="262"/>
        <v>3</v>
      </c>
      <c r="S224" s="42" t="str">
        <f t="shared" si="263"/>
        <v>833</v>
      </c>
      <c r="T224" s="19" t="str">
        <f>VLOOKUP($R224,$K$222:$N$229,T$28,)</f>
        <v>Megan Worley</v>
      </c>
      <c r="U224" s="19" t="str">
        <f>VLOOKUP($R224,$K$222:$N$229,U$28,)</f>
        <v>Parkgate</v>
      </c>
      <c r="V224" s="19" t="str">
        <f>VLOOKUP($R224,$K$222:$N$229,V$28,)</f>
        <v>1.34.13</v>
      </c>
      <c r="X224" s="17">
        <f t="shared" si="270"/>
        <v>3</v>
      </c>
      <c r="Y224" s="19">
        <f t="shared" si="271"/>
        <v>3</v>
      </c>
      <c r="Z224" s="43">
        <f>VLOOKUP($S224,'Programme and CT sheets'!$A:$I,8,)</f>
        <v>91.09</v>
      </c>
      <c r="AB224" s="44" t="str">
        <f t="shared" si="272"/>
        <v>Megan Worley</v>
      </c>
      <c r="AC224" s="44" t="str">
        <f t="shared" si="273"/>
        <v>Parkgate</v>
      </c>
      <c r="AE224" s="11">
        <f t="shared" si="274"/>
        <v>12</v>
      </c>
      <c r="AF224" s="7">
        <f t="shared" si="275"/>
        <v>91.09</v>
      </c>
      <c r="AG224" s="7"/>
      <c r="AH224" s="147">
        <f t="shared" si="276"/>
        <v>16</v>
      </c>
      <c r="AI224" s="135" t="str">
        <f t="shared" si="277"/>
        <v>Madeleine Rae</v>
      </c>
      <c r="AJ224" s="135" t="str">
        <f t="shared" si="278"/>
        <v>Pipers Corner</v>
      </c>
      <c r="AK224" s="148" t="str">
        <f t="shared" si="279"/>
        <v>1.34.18</v>
      </c>
      <c r="AL224" s="148" t="str">
        <f t="shared" si="280"/>
        <v>1.31.76</v>
      </c>
      <c r="AM224" s="149" t="str">
        <f>IFERROR(IF(FIND("DQ",AL224),VLOOKUP(AL224,'DQ Codes'!$B:$C,2,),""),"")</f>
        <v/>
      </c>
    </row>
    <row r="225" spans="2:39" ht="15" customHeight="1" x14ac:dyDescent="0.25">
      <c r="B225" s="11">
        <v>17</v>
      </c>
      <c r="C225" s="5" t="s">
        <v>126</v>
      </c>
      <c r="D225" s="5" t="s">
        <v>59</v>
      </c>
      <c r="E225" s="6" t="s">
        <v>275</v>
      </c>
      <c r="K225" s="108">
        <v>4</v>
      </c>
      <c r="L225" s="36" t="str">
        <f t="shared" si="259"/>
        <v>Holly Grant</v>
      </c>
      <c r="M225" s="36" t="str">
        <f t="shared" si="260"/>
        <v>Heatherton House</v>
      </c>
      <c r="N225" s="37" t="str">
        <f t="shared" si="261"/>
        <v>1.33.66</v>
      </c>
      <c r="O225" s="19">
        <v>8</v>
      </c>
      <c r="P225" s="36"/>
      <c r="Q225" s="20">
        <v>3</v>
      </c>
      <c r="R225" s="106">
        <f t="shared" si="262"/>
        <v>4</v>
      </c>
      <c r="S225" s="42" t="str">
        <f t="shared" si="263"/>
        <v>834</v>
      </c>
      <c r="T225" s="19" t="str">
        <f>VLOOKUP($R225,$K$222:$N$229,T$28,)</f>
        <v>Holly Grant</v>
      </c>
      <c r="U225" s="19" t="str">
        <f>VLOOKUP($R225,$K$222:$N$229,U$28,)</f>
        <v>Heatherton House</v>
      </c>
      <c r="V225" s="19" t="str">
        <f>VLOOKUP($R225,$K$222:$N$229,V$28,)</f>
        <v>1.33.66</v>
      </c>
      <c r="X225" s="17">
        <f t="shared" si="270"/>
        <v>3</v>
      </c>
      <c r="Y225" s="19">
        <f t="shared" si="271"/>
        <v>4</v>
      </c>
      <c r="Z225" s="43">
        <f>VLOOKUP($S225,'Programme and CT sheets'!$A:$I,8,)</f>
        <v>93.65</v>
      </c>
      <c r="AB225" s="44" t="str">
        <f t="shared" si="272"/>
        <v>Holly Grant</v>
      </c>
      <c r="AC225" s="44" t="str">
        <f t="shared" si="273"/>
        <v>Heatherton House</v>
      </c>
      <c r="AE225" s="11">
        <f t="shared" si="274"/>
        <v>21</v>
      </c>
      <c r="AF225" s="7">
        <f t="shared" si="275"/>
        <v>93.65</v>
      </c>
      <c r="AG225" s="7"/>
      <c r="AH225" s="147">
        <f t="shared" si="276"/>
        <v>17</v>
      </c>
      <c r="AI225" s="135" t="str">
        <f t="shared" si="277"/>
        <v>Hannah Ashby</v>
      </c>
      <c r="AJ225" s="135" t="str">
        <f t="shared" si="278"/>
        <v>Heatherton House</v>
      </c>
      <c r="AK225" s="148" t="str">
        <f t="shared" si="279"/>
        <v>1.32.75</v>
      </c>
      <c r="AL225" s="148" t="str">
        <f t="shared" si="280"/>
        <v>1.32.13</v>
      </c>
      <c r="AM225" s="149" t="str">
        <f>IFERROR(IF(FIND("DQ",AL225),VLOOKUP(AL225,'DQ Codes'!$B:$C,2,),""),"")</f>
        <v/>
      </c>
    </row>
    <row r="226" spans="2:39" ht="15" customHeight="1" x14ac:dyDescent="0.25">
      <c r="B226" s="11">
        <v>18</v>
      </c>
      <c r="C226" s="5" t="s">
        <v>124</v>
      </c>
      <c r="D226" s="5" t="s">
        <v>62</v>
      </c>
      <c r="E226" s="6" t="s">
        <v>274</v>
      </c>
      <c r="K226" s="108">
        <v>5</v>
      </c>
      <c r="L226" s="36" t="str">
        <f t="shared" si="259"/>
        <v>Eleni Zorn</v>
      </c>
      <c r="M226" s="36" t="str">
        <f t="shared" si="260"/>
        <v>Bedford Girls</v>
      </c>
      <c r="N226" s="37" t="str">
        <f t="shared" si="261"/>
        <v>1.32.77</v>
      </c>
      <c r="O226" s="19">
        <v>8</v>
      </c>
      <c r="P226" s="36"/>
      <c r="Q226" s="20">
        <v>3</v>
      </c>
      <c r="R226" s="106">
        <f t="shared" si="262"/>
        <v>5</v>
      </c>
      <c r="S226" s="42" t="str">
        <f t="shared" si="263"/>
        <v>835</v>
      </c>
      <c r="T226" s="19" t="str">
        <f>VLOOKUP($R226,$K$222:$N$229,T$28,)</f>
        <v>Eleni Zorn</v>
      </c>
      <c r="U226" s="19" t="str">
        <f>VLOOKUP($R226,$K$222:$N$229,U$28,)</f>
        <v>Bedford Girls</v>
      </c>
      <c r="V226" s="19" t="str">
        <f>VLOOKUP($R226,$K$222:$N$229,V$28,)</f>
        <v>1.32.77</v>
      </c>
      <c r="X226" s="17">
        <f t="shared" si="270"/>
        <v>3</v>
      </c>
      <c r="Y226" s="19">
        <f t="shared" si="271"/>
        <v>5</v>
      </c>
      <c r="Z226" s="43">
        <f>VLOOKUP($S226,'Programme and CT sheets'!$A:$I,8,)</f>
        <v>92.98</v>
      </c>
      <c r="AB226" s="44" t="str">
        <f t="shared" si="272"/>
        <v>Eleni Zorn</v>
      </c>
      <c r="AC226" s="44" t="str">
        <f t="shared" si="273"/>
        <v>Bedford Girls</v>
      </c>
      <c r="AE226" s="11">
        <f t="shared" si="274"/>
        <v>20</v>
      </c>
      <c r="AF226" s="7">
        <f t="shared" si="275"/>
        <v>92.98</v>
      </c>
      <c r="AG226" s="7"/>
      <c r="AH226" s="147">
        <f t="shared" si="276"/>
        <v>18</v>
      </c>
      <c r="AI226" s="135" t="str">
        <f t="shared" si="277"/>
        <v>Lydia Wisely</v>
      </c>
      <c r="AJ226" s="135" t="str">
        <f t="shared" si="278"/>
        <v>Berkhamsted</v>
      </c>
      <c r="AK226" s="148" t="str">
        <f t="shared" si="279"/>
        <v>1.35.44</v>
      </c>
      <c r="AL226" s="148" t="str">
        <f t="shared" si="280"/>
        <v>1.32.25</v>
      </c>
      <c r="AM226" s="149" t="str">
        <f>IFERROR(IF(FIND("DQ",AL226),VLOOKUP(AL226,'DQ Codes'!$B:$C,2,),""),"")</f>
        <v/>
      </c>
    </row>
    <row r="227" spans="2:39" ht="15" customHeight="1" x14ac:dyDescent="0.25">
      <c r="B227" s="11">
        <v>19</v>
      </c>
      <c r="C227" s="5" t="s">
        <v>276</v>
      </c>
      <c r="D227" s="5" t="s">
        <v>16</v>
      </c>
      <c r="E227" s="6" t="s">
        <v>277</v>
      </c>
      <c r="K227" s="108">
        <v>6</v>
      </c>
      <c r="L227" s="36" t="str">
        <f t="shared" si="259"/>
        <v>Isobel Toon</v>
      </c>
      <c r="M227" s="36" t="str">
        <f t="shared" si="260"/>
        <v>Harvey Road</v>
      </c>
      <c r="N227" s="37" t="str">
        <f t="shared" si="261"/>
        <v>1.34.05</v>
      </c>
      <c r="O227" s="19">
        <v>8</v>
      </c>
      <c r="P227" s="36"/>
      <c r="Q227" s="20">
        <v>3</v>
      </c>
      <c r="R227" s="106">
        <f t="shared" si="262"/>
        <v>6</v>
      </c>
      <c r="S227" s="42" t="str">
        <f t="shared" si="263"/>
        <v>836</v>
      </c>
      <c r="T227" s="19" t="str">
        <f>VLOOKUP($R227,$K$222:$N$229,T$28,)</f>
        <v>Isobel Toon</v>
      </c>
      <c r="U227" s="19" t="str">
        <f>VLOOKUP($R227,$K$222:$N$229,U$28,)</f>
        <v>Harvey Road</v>
      </c>
      <c r="V227" s="19" t="str">
        <f>VLOOKUP($R227,$K$222:$N$229,V$28,)</f>
        <v>1.34.05</v>
      </c>
      <c r="X227" s="17">
        <f t="shared" si="270"/>
        <v>3</v>
      </c>
      <c r="Y227" s="19">
        <f t="shared" si="271"/>
        <v>6</v>
      </c>
      <c r="Z227" s="43">
        <f>VLOOKUP($S227,'Programme and CT sheets'!$A:$I,8,)</f>
        <v>89.99</v>
      </c>
      <c r="AB227" s="44" t="str">
        <f t="shared" si="272"/>
        <v>Isobel Toon</v>
      </c>
      <c r="AC227" s="44" t="str">
        <f t="shared" si="273"/>
        <v>Harvey Road</v>
      </c>
      <c r="AE227" s="11">
        <f t="shared" si="274"/>
        <v>10</v>
      </c>
      <c r="AF227" s="7">
        <f t="shared" si="275"/>
        <v>89.99</v>
      </c>
      <c r="AG227" s="7"/>
      <c r="AH227" s="147">
        <f t="shared" si="276"/>
        <v>19</v>
      </c>
      <c r="AI227" s="135" t="str">
        <f t="shared" si="277"/>
        <v>Isabella Yeabsley</v>
      </c>
      <c r="AJ227" s="135" t="str">
        <f t="shared" si="278"/>
        <v>Aldenham</v>
      </c>
      <c r="AK227" s="148" t="str">
        <f t="shared" si="279"/>
        <v>1.31.07</v>
      </c>
      <c r="AL227" s="148" t="str">
        <f t="shared" si="280"/>
        <v>1.32.45</v>
      </c>
      <c r="AM227" s="149" t="str">
        <f>IFERROR(IF(FIND("DQ",AL227),VLOOKUP(AL227,'DQ Codes'!$B:$C,2,),""),"")</f>
        <v/>
      </c>
    </row>
    <row r="228" spans="2:39" ht="15" customHeight="1" x14ac:dyDescent="0.25">
      <c r="B228" s="11">
        <v>20</v>
      </c>
      <c r="C228" s="5" t="s">
        <v>116</v>
      </c>
      <c r="D228" s="5" t="s">
        <v>117</v>
      </c>
      <c r="E228" s="6" t="s">
        <v>279</v>
      </c>
      <c r="K228" s="108">
        <v>7</v>
      </c>
      <c r="L228" s="36" t="str">
        <f t="shared" si="259"/>
        <v>Madeleine Rae</v>
      </c>
      <c r="M228" s="36" t="str">
        <f t="shared" si="260"/>
        <v>Pipers Corner</v>
      </c>
      <c r="N228" s="37" t="str">
        <f t="shared" si="261"/>
        <v>1.34.18</v>
      </c>
      <c r="O228" s="19">
        <v>8</v>
      </c>
      <c r="P228" s="36"/>
      <c r="Q228" s="20">
        <v>3</v>
      </c>
      <c r="R228" s="106">
        <f t="shared" si="262"/>
        <v>7</v>
      </c>
      <c r="S228" s="42" t="str">
        <f t="shared" si="263"/>
        <v>837</v>
      </c>
      <c r="T228" s="19" t="str">
        <f>VLOOKUP($R228,$K$222:$N$229,T$28,)</f>
        <v>Madeleine Rae</v>
      </c>
      <c r="U228" s="19" t="str">
        <f>VLOOKUP($R228,$K$222:$N$229,U$28,)</f>
        <v>Pipers Corner</v>
      </c>
      <c r="V228" s="19" t="str">
        <f>VLOOKUP($R228,$K$222:$N$229,V$28,)</f>
        <v>1.34.18</v>
      </c>
      <c r="X228" s="17">
        <f t="shared" si="270"/>
        <v>3</v>
      </c>
      <c r="Y228" s="19">
        <f t="shared" si="271"/>
        <v>7</v>
      </c>
      <c r="Z228" s="43">
        <f>VLOOKUP($S228,'Programme and CT sheets'!$A:$I,8,)</f>
        <v>91.76</v>
      </c>
      <c r="AB228" s="44" t="str">
        <f t="shared" si="272"/>
        <v>Madeleine Rae</v>
      </c>
      <c r="AC228" s="44" t="str">
        <f t="shared" si="273"/>
        <v>Pipers Corner</v>
      </c>
      <c r="AE228" s="11">
        <f t="shared" si="274"/>
        <v>16</v>
      </c>
      <c r="AF228" s="7">
        <f t="shared" si="275"/>
        <v>91.76</v>
      </c>
      <c r="AG228" s="7"/>
      <c r="AH228" s="147">
        <f t="shared" si="276"/>
        <v>20</v>
      </c>
      <c r="AI228" s="135" t="str">
        <f t="shared" si="277"/>
        <v>Eleni Zorn</v>
      </c>
      <c r="AJ228" s="135" t="str">
        <f t="shared" si="278"/>
        <v>Bedford Girls</v>
      </c>
      <c r="AK228" s="148" t="str">
        <f t="shared" si="279"/>
        <v>1.32.77</v>
      </c>
      <c r="AL228" s="148" t="str">
        <f t="shared" si="280"/>
        <v>1.32.98</v>
      </c>
      <c r="AM228" s="149" t="str">
        <f>IFERROR(IF(FIND("DQ",AL228),VLOOKUP(AL228,'DQ Codes'!$B:$C,2,),""),"")</f>
        <v/>
      </c>
    </row>
    <row r="229" spans="2:39" ht="15" customHeight="1" x14ac:dyDescent="0.25">
      <c r="B229" s="11">
        <v>21</v>
      </c>
      <c r="C229" s="5" t="s">
        <v>122</v>
      </c>
      <c r="D229" s="5" t="s">
        <v>49</v>
      </c>
      <c r="E229" s="6" t="s">
        <v>281</v>
      </c>
      <c r="K229" s="111">
        <v>8</v>
      </c>
      <c r="L229" s="38" t="str">
        <f t="shared" si="259"/>
        <v>Izzy Bach</v>
      </c>
      <c r="M229" s="38" t="str">
        <f t="shared" si="260"/>
        <v>Maltman's Green</v>
      </c>
      <c r="N229" s="39" t="str">
        <f t="shared" si="261"/>
        <v>1.34.28</v>
      </c>
      <c r="O229" s="19">
        <v>8</v>
      </c>
      <c r="P229" s="36"/>
      <c r="Q229" s="20">
        <v>3</v>
      </c>
      <c r="R229" s="106">
        <f t="shared" si="262"/>
        <v>8</v>
      </c>
      <c r="S229" s="42" t="str">
        <f t="shared" si="263"/>
        <v>838</v>
      </c>
      <c r="T229" s="19" t="str">
        <f>VLOOKUP($R229,$K$222:$N$229,T$28,)</f>
        <v>Izzy Bach</v>
      </c>
      <c r="U229" s="19" t="str">
        <f>VLOOKUP($R229,$K$222:$N$229,U$28,)</f>
        <v>Maltman's Green</v>
      </c>
      <c r="V229" s="19" t="str">
        <f>VLOOKUP($R229,$K$222:$N$229,V$28,)</f>
        <v>1.34.28</v>
      </c>
      <c r="X229" s="17">
        <f t="shared" si="270"/>
        <v>3</v>
      </c>
      <c r="Y229" s="19">
        <f t="shared" si="271"/>
        <v>8</v>
      </c>
      <c r="Z229" s="43">
        <f>VLOOKUP($S229,'Programme and CT sheets'!$A:$I,8,)</f>
        <v>98.37</v>
      </c>
      <c r="AB229" s="44" t="str">
        <f t="shared" si="272"/>
        <v>Izzy Bach</v>
      </c>
      <c r="AC229" s="44" t="str">
        <f t="shared" si="273"/>
        <v>Maltman's Green</v>
      </c>
      <c r="AE229" s="11">
        <f t="shared" si="274"/>
        <v>31</v>
      </c>
      <c r="AF229" s="7">
        <f t="shared" si="275"/>
        <v>98.37</v>
      </c>
      <c r="AG229" s="7"/>
      <c r="AH229" s="147">
        <f t="shared" si="276"/>
        <v>21</v>
      </c>
      <c r="AI229" s="135" t="str">
        <f t="shared" si="277"/>
        <v>Holly Grant</v>
      </c>
      <c r="AJ229" s="135" t="str">
        <f t="shared" si="278"/>
        <v>Heatherton House</v>
      </c>
      <c r="AK229" s="148" t="str">
        <f t="shared" si="279"/>
        <v>1.33.66</v>
      </c>
      <c r="AL229" s="148" t="str">
        <f t="shared" si="280"/>
        <v>1.33.65</v>
      </c>
      <c r="AM229" s="149" t="str">
        <f>IFERROR(IF(FIND("DQ",AL229),VLOOKUP(AL229,'DQ Codes'!$B:$C,2,),""),"")</f>
        <v/>
      </c>
    </row>
    <row r="230" spans="2:39" ht="15" customHeight="1" x14ac:dyDescent="0.25">
      <c r="B230" s="11">
        <v>22</v>
      </c>
      <c r="C230" s="5" t="s">
        <v>118</v>
      </c>
      <c r="D230" s="5" t="s">
        <v>59</v>
      </c>
      <c r="E230" s="6" t="s">
        <v>273</v>
      </c>
      <c r="K230" s="107">
        <v>1</v>
      </c>
      <c r="L230" s="33" t="str">
        <f t="shared" si="259"/>
        <v>Hannah Ashby</v>
      </c>
      <c r="M230" s="33" t="str">
        <f t="shared" si="260"/>
        <v>Heatherton House</v>
      </c>
      <c r="N230" s="34" t="str">
        <f t="shared" si="261"/>
        <v>1.32.75</v>
      </c>
      <c r="O230" s="19">
        <v>8</v>
      </c>
      <c r="P230" s="36"/>
      <c r="Q230" s="20">
        <v>4</v>
      </c>
      <c r="R230" s="106">
        <f t="shared" si="262"/>
        <v>1</v>
      </c>
      <c r="S230" s="42" t="str">
        <f t="shared" si="263"/>
        <v>841</v>
      </c>
      <c r="T230" s="19" t="str">
        <f>VLOOKUP($R230,$K$230:$N$237,T$28,)</f>
        <v>Hannah Ashby</v>
      </c>
      <c r="U230" s="19" t="str">
        <f>VLOOKUP($R230,$K$230:$N$237,U$28,)</f>
        <v>Heatherton House</v>
      </c>
      <c r="V230" s="19" t="str">
        <f>VLOOKUP($R230,$K$230:$N$237,V$28,)</f>
        <v>1.32.75</v>
      </c>
      <c r="X230" s="17">
        <f t="shared" si="270"/>
        <v>4</v>
      </c>
      <c r="Y230" s="19">
        <f t="shared" si="271"/>
        <v>1</v>
      </c>
      <c r="Z230" s="43">
        <f>VLOOKUP($S230,'Programme and CT sheets'!$A:$I,8,)</f>
        <v>92.13</v>
      </c>
      <c r="AB230" s="44" t="str">
        <f t="shared" si="272"/>
        <v>Hannah Ashby</v>
      </c>
      <c r="AC230" s="44" t="str">
        <f t="shared" si="273"/>
        <v>Heatherton House</v>
      </c>
      <c r="AE230" s="11">
        <f t="shared" si="274"/>
        <v>17</v>
      </c>
      <c r="AF230" s="7">
        <f t="shared" si="275"/>
        <v>92.13</v>
      </c>
      <c r="AG230" s="7"/>
      <c r="AH230" s="147">
        <f t="shared" si="276"/>
        <v>22</v>
      </c>
      <c r="AI230" s="135" t="str">
        <f t="shared" si="277"/>
        <v>Tilly Stratford</v>
      </c>
      <c r="AJ230" s="135" t="str">
        <f t="shared" si="278"/>
        <v>St Paul's C/E</v>
      </c>
      <c r="AK230" s="148" t="str">
        <f t="shared" si="279"/>
        <v>1.34.29</v>
      </c>
      <c r="AL230" s="148" t="str">
        <f t="shared" si="280"/>
        <v>1.34.33</v>
      </c>
      <c r="AM230" s="149" t="str">
        <f>IFERROR(IF(FIND("DQ",AL230),VLOOKUP(AL230,'DQ Codes'!$B:$C,2,),""),"")</f>
        <v/>
      </c>
    </row>
    <row r="231" spans="2:39" ht="15" customHeight="1" x14ac:dyDescent="0.25">
      <c r="B231" s="11">
        <v>23</v>
      </c>
      <c r="C231" s="5" t="s">
        <v>105</v>
      </c>
      <c r="D231" s="5" t="s">
        <v>106</v>
      </c>
      <c r="E231" s="6" t="s">
        <v>271</v>
      </c>
      <c r="K231" s="108">
        <v>2</v>
      </c>
      <c r="L231" s="36" t="str">
        <f t="shared" si="259"/>
        <v>Hannah Brooke</v>
      </c>
      <c r="M231" s="36" t="str">
        <f t="shared" si="260"/>
        <v>Manland</v>
      </c>
      <c r="N231" s="37" t="str">
        <f t="shared" si="261"/>
        <v>1.31.59</v>
      </c>
      <c r="O231" s="19">
        <v>8</v>
      </c>
      <c r="P231" s="36"/>
      <c r="Q231" s="20">
        <v>4</v>
      </c>
      <c r="R231" s="106">
        <f t="shared" si="262"/>
        <v>2</v>
      </c>
      <c r="S231" s="42" t="str">
        <f t="shared" si="263"/>
        <v>842</v>
      </c>
      <c r="T231" s="19" t="str">
        <f>VLOOKUP($R231,$K$230:$N$237,T$28,)</f>
        <v>Hannah Brooke</v>
      </c>
      <c r="U231" s="19" t="str">
        <f>VLOOKUP($R231,$K$230:$N$237,U$28,)</f>
        <v>Manland</v>
      </c>
      <c r="V231" s="19" t="str">
        <f>VLOOKUP($R231,$K$230:$N$237,V$28,)</f>
        <v>1.31.59</v>
      </c>
      <c r="X231" s="17">
        <f t="shared" si="270"/>
        <v>4</v>
      </c>
      <c r="Y231" s="19">
        <f t="shared" si="271"/>
        <v>2</v>
      </c>
      <c r="Z231" s="43">
        <f>VLOOKUP($S231,'Programme and CT sheets'!$A:$I,8,)</f>
        <v>90.28</v>
      </c>
      <c r="AB231" s="44" t="str">
        <f t="shared" si="272"/>
        <v>Hannah Brooke</v>
      </c>
      <c r="AC231" s="44" t="str">
        <f t="shared" si="273"/>
        <v>Manland</v>
      </c>
      <c r="AE231" s="11">
        <f t="shared" si="274"/>
        <v>11</v>
      </c>
      <c r="AF231" s="7">
        <f t="shared" si="275"/>
        <v>90.28</v>
      </c>
      <c r="AG231" s="7"/>
      <c r="AH231" s="147">
        <f t="shared" si="276"/>
        <v>23</v>
      </c>
      <c r="AI231" s="135" t="str">
        <f t="shared" si="277"/>
        <v>Imogen Smith</v>
      </c>
      <c r="AJ231" s="135" t="str">
        <f t="shared" si="278"/>
        <v>St Alban's High Sch</v>
      </c>
      <c r="AK231" s="148" t="str">
        <f t="shared" si="279"/>
        <v>1.36.31</v>
      </c>
      <c r="AL231" s="148" t="str">
        <f t="shared" si="280"/>
        <v>1.34.49</v>
      </c>
      <c r="AM231" s="149" t="str">
        <f>IFERROR(IF(FIND("DQ",AL231),VLOOKUP(AL231,'DQ Codes'!$B:$C,2,),""),"")</f>
        <v/>
      </c>
    </row>
    <row r="232" spans="2:39" ht="15" customHeight="1" x14ac:dyDescent="0.25">
      <c r="B232" s="11">
        <v>24</v>
      </c>
      <c r="C232" s="5" t="s">
        <v>103</v>
      </c>
      <c r="D232" s="5" t="s">
        <v>20</v>
      </c>
      <c r="E232" s="6" t="s">
        <v>269</v>
      </c>
      <c r="K232" s="108">
        <v>3</v>
      </c>
      <c r="L232" s="36" t="str">
        <f t="shared" si="259"/>
        <v>Isabella Yeabsley</v>
      </c>
      <c r="M232" s="36" t="str">
        <f t="shared" si="260"/>
        <v>Aldenham</v>
      </c>
      <c r="N232" s="37" t="str">
        <f t="shared" si="261"/>
        <v>1.31.07</v>
      </c>
      <c r="O232" s="19">
        <v>8</v>
      </c>
      <c r="P232" s="36"/>
      <c r="Q232" s="20">
        <v>4</v>
      </c>
      <c r="R232" s="106">
        <f t="shared" si="262"/>
        <v>3</v>
      </c>
      <c r="S232" s="42" t="str">
        <f t="shared" si="263"/>
        <v>843</v>
      </c>
      <c r="T232" s="19" t="str">
        <f>VLOOKUP($R232,$K$230:$N$237,T$28,)</f>
        <v>Isabella Yeabsley</v>
      </c>
      <c r="U232" s="19" t="str">
        <f>VLOOKUP($R232,$K$230:$N$237,U$28,)</f>
        <v>Aldenham</v>
      </c>
      <c r="V232" s="19" t="str">
        <f>VLOOKUP($R232,$K$230:$N$237,V$28,)</f>
        <v>1.31.07</v>
      </c>
      <c r="X232" s="17">
        <f t="shared" si="270"/>
        <v>4</v>
      </c>
      <c r="Y232" s="19">
        <f t="shared" si="271"/>
        <v>3</v>
      </c>
      <c r="Z232" s="43">
        <f>VLOOKUP($S232,'Programme and CT sheets'!$A:$I,8,)</f>
        <v>92.45</v>
      </c>
      <c r="AB232" s="44" t="str">
        <f t="shared" si="272"/>
        <v>Isabella Yeabsley</v>
      </c>
      <c r="AC232" s="44" t="str">
        <f t="shared" si="273"/>
        <v>Aldenham</v>
      </c>
      <c r="AE232" s="11">
        <f t="shared" si="274"/>
        <v>19</v>
      </c>
      <c r="AF232" s="7">
        <f t="shared" si="275"/>
        <v>92.45</v>
      </c>
      <c r="AG232" s="7"/>
      <c r="AH232" s="147">
        <f t="shared" si="276"/>
        <v>24</v>
      </c>
      <c r="AI232" s="135" t="str">
        <f t="shared" si="277"/>
        <v>Millie Day</v>
      </c>
      <c r="AJ232" s="135" t="str">
        <f t="shared" si="278"/>
        <v>Berkhamsted</v>
      </c>
      <c r="AK232" s="148" t="str">
        <f t="shared" si="279"/>
        <v>1.35.12</v>
      </c>
      <c r="AL232" s="148" t="str">
        <f t="shared" si="280"/>
        <v>1.34.67</v>
      </c>
      <c r="AM232" s="149" t="str">
        <f>IFERROR(IF(FIND("DQ",AL232),VLOOKUP(AL232,'DQ Codes'!$B:$C,2,),""),"")</f>
        <v/>
      </c>
    </row>
    <row r="233" spans="2:39" ht="15" customHeight="1" x14ac:dyDescent="0.25">
      <c r="B233" s="11">
        <v>25</v>
      </c>
      <c r="C233" s="5" t="s">
        <v>99</v>
      </c>
      <c r="D233" s="5" t="s">
        <v>100</v>
      </c>
      <c r="E233" s="6" t="s">
        <v>267</v>
      </c>
      <c r="K233" s="108">
        <v>4</v>
      </c>
      <c r="L233" s="36" t="str">
        <f t="shared" si="259"/>
        <v>Alice Weston</v>
      </c>
      <c r="M233" s="36" t="str">
        <f t="shared" si="260"/>
        <v>Bishops Wood</v>
      </c>
      <c r="N233" s="37" t="str">
        <f t="shared" si="261"/>
        <v>1.29.05</v>
      </c>
      <c r="O233" s="19">
        <v>8</v>
      </c>
      <c r="P233" s="36"/>
      <c r="Q233" s="20">
        <v>4</v>
      </c>
      <c r="R233" s="106">
        <f t="shared" si="262"/>
        <v>4</v>
      </c>
      <c r="S233" s="42" t="str">
        <f t="shared" si="263"/>
        <v>844</v>
      </c>
      <c r="T233" s="19" t="str">
        <f>VLOOKUP($R233,$K$230:$N$237,T$28,)</f>
        <v>Alice Weston</v>
      </c>
      <c r="U233" s="19" t="str">
        <f>VLOOKUP($R233,$K$230:$N$237,U$28,)</f>
        <v>Bishops Wood</v>
      </c>
      <c r="V233" s="19" t="str">
        <f>VLOOKUP($R233,$K$230:$N$237,V$28,)</f>
        <v>1.29.05</v>
      </c>
      <c r="X233" s="17">
        <f t="shared" si="270"/>
        <v>4</v>
      </c>
      <c r="Y233" s="19">
        <f t="shared" si="271"/>
        <v>4</v>
      </c>
      <c r="Z233" s="43">
        <f>VLOOKUP($S233,'Programme and CT sheets'!$A:$I,8,)</f>
        <v>86.43</v>
      </c>
      <c r="AB233" s="44" t="str">
        <f t="shared" si="272"/>
        <v>Alice Weston</v>
      </c>
      <c r="AC233" s="44" t="str">
        <f t="shared" si="273"/>
        <v>Bishops Wood</v>
      </c>
      <c r="AE233" s="11">
        <f t="shared" si="274"/>
        <v>7</v>
      </c>
      <c r="AF233" s="7">
        <f t="shared" si="275"/>
        <v>86.43</v>
      </c>
      <c r="AG233" s="7"/>
      <c r="AH233" s="147">
        <f t="shared" si="276"/>
        <v>25</v>
      </c>
      <c r="AI233" s="135" t="str">
        <f t="shared" si="277"/>
        <v>Scarlett Russell</v>
      </c>
      <c r="AJ233" s="135" t="str">
        <f t="shared" si="278"/>
        <v>Maltman's Green</v>
      </c>
      <c r="AK233" s="148" t="str">
        <f t="shared" si="279"/>
        <v>1.37.48</v>
      </c>
      <c r="AL233" s="148" t="str">
        <f t="shared" si="280"/>
        <v>1.34.76</v>
      </c>
      <c r="AM233" s="149" t="str">
        <f>IFERROR(IF(FIND("DQ",AL233),VLOOKUP(AL233,'DQ Codes'!$B:$C,2,),""),"")</f>
        <v/>
      </c>
    </row>
    <row r="234" spans="2:39" ht="15" customHeight="1" x14ac:dyDescent="0.25">
      <c r="B234" s="11">
        <v>26</v>
      </c>
      <c r="C234" s="5" t="s">
        <v>110</v>
      </c>
      <c r="D234" s="5" t="s">
        <v>109</v>
      </c>
      <c r="E234" s="6" t="s">
        <v>266</v>
      </c>
      <c r="K234" s="108">
        <v>5</v>
      </c>
      <c r="L234" s="36" t="str">
        <f t="shared" si="259"/>
        <v>Katy Lane</v>
      </c>
      <c r="M234" s="36" t="str">
        <f t="shared" si="260"/>
        <v>Kings Langley</v>
      </c>
      <c r="N234" s="37" t="str">
        <f t="shared" si="261"/>
        <v>1.29.03</v>
      </c>
      <c r="O234" s="19">
        <v>8</v>
      </c>
      <c r="P234" s="36"/>
      <c r="Q234" s="20">
        <v>4</v>
      </c>
      <c r="R234" s="106">
        <f t="shared" si="262"/>
        <v>5</v>
      </c>
      <c r="S234" s="42" t="str">
        <f t="shared" si="263"/>
        <v>845</v>
      </c>
      <c r="T234" s="19" t="str">
        <f>VLOOKUP($R234,$K$230:$N$237,T$28,)</f>
        <v>Katy Lane</v>
      </c>
      <c r="U234" s="19" t="str">
        <f>VLOOKUP($R234,$K$230:$N$237,U$28,)</f>
        <v>Kings Langley</v>
      </c>
      <c r="V234" s="19" t="str">
        <f>VLOOKUP($R234,$K$230:$N$237,V$28,)</f>
        <v>1.29.03</v>
      </c>
      <c r="X234" s="17">
        <f t="shared" si="270"/>
        <v>4</v>
      </c>
      <c r="Y234" s="19">
        <f t="shared" si="271"/>
        <v>5</v>
      </c>
      <c r="Z234" s="43">
        <f>VLOOKUP($S234,'Programme and CT sheets'!$A:$I,8,)</f>
        <v>87.79</v>
      </c>
      <c r="AB234" s="44" t="str">
        <f t="shared" si="272"/>
        <v>Katy Lane</v>
      </c>
      <c r="AC234" s="44" t="str">
        <f t="shared" si="273"/>
        <v>Kings Langley</v>
      </c>
      <c r="AE234" s="11">
        <f t="shared" si="274"/>
        <v>8</v>
      </c>
      <c r="AF234" s="7">
        <f t="shared" si="275"/>
        <v>87.79</v>
      </c>
      <c r="AG234" s="7"/>
      <c r="AH234" s="147">
        <f t="shared" si="276"/>
        <v>26</v>
      </c>
      <c r="AI234" s="135" t="str">
        <f t="shared" si="277"/>
        <v>Haniya Glazebrook</v>
      </c>
      <c r="AJ234" s="135" t="str">
        <f t="shared" si="278"/>
        <v>Maltman's Green</v>
      </c>
      <c r="AK234" s="148" t="str">
        <f t="shared" si="279"/>
        <v>1.37.18</v>
      </c>
      <c r="AL234" s="148" t="str">
        <f t="shared" si="280"/>
        <v>1.34.77</v>
      </c>
      <c r="AM234" s="149" t="str">
        <f>IFERROR(IF(FIND("DQ",AL234),VLOOKUP(AL234,'DQ Codes'!$B:$C,2,),""),"")</f>
        <v/>
      </c>
    </row>
    <row r="235" spans="2:39" ht="15" customHeight="1" x14ac:dyDescent="0.25">
      <c r="B235" s="11">
        <v>27</v>
      </c>
      <c r="C235" s="5" t="s">
        <v>119</v>
      </c>
      <c r="D235" s="5" t="s">
        <v>120</v>
      </c>
      <c r="E235" s="6" t="s">
        <v>268</v>
      </c>
      <c r="K235" s="108">
        <v>6</v>
      </c>
      <c r="L235" s="36" t="str">
        <f t="shared" si="259"/>
        <v>Jessica Warne</v>
      </c>
      <c r="M235" s="36" t="str">
        <f t="shared" si="260"/>
        <v>Leavesden Green</v>
      </c>
      <c r="N235" s="37" t="str">
        <f t="shared" si="261"/>
        <v>1.29.40</v>
      </c>
      <c r="O235" s="19">
        <v>8</v>
      </c>
      <c r="P235" s="36"/>
      <c r="Q235" s="20">
        <v>4</v>
      </c>
      <c r="R235" s="106">
        <f t="shared" si="262"/>
        <v>6</v>
      </c>
      <c r="S235" s="42" t="str">
        <f t="shared" si="263"/>
        <v>846</v>
      </c>
      <c r="T235" s="19" t="str">
        <f>VLOOKUP($R235,$K$230:$N$237,T$28,)</f>
        <v>Jessica Warne</v>
      </c>
      <c r="U235" s="19" t="str">
        <f>VLOOKUP($R235,$K$230:$N$237,U$28,)</f>
        <v>Leavesden Green</v>
      </c>
      <c r="V235" s="19" t="str">
        <f>VLOOKUP($R235,$K$230:$N$237,V$28,)</f>
        <v>1.29.40</v>
      </c>
      <c r="X235" s="17">
        <f t="shared" si="270"/>
        <v>4</v>
      </c>
      <c r="Y235" s="19">
        <f t="shared" si="271"/>
        <v>6</v>
      </c>
      <c r="Z235" s="43">
        <f>VLOOKUP($S235,'Programme and CT sheets'!$A:$I,8,)</f>
        <v>91.5</v>
      </c>
      <c r="AB235" s="44" t="str">
        <f t="shared" si="272"/>
        <v>Jessica Warne</v>
      </c>
      <c r="AC235" s="44" t="str">
        <f t="shared" si="273"/>
        <v>Leavesden Green</v>
      </c>
      <c r="AE235" s="11">
        <f t="shared" si="274"/>
        <v>14</v>
      </c>
      <c r="AF235" s="7">
        <f t="shared" si="275"/>
        <v>91.5</v>
      </c>
      <c r="AG235" s="7"/>
      <c r="AH235" s="147">
        <f t="shared" si="276"/>
        <v>27</v>
      </c>
      <c r="AI235" s="135" t="str">
        <f t="shared" si="277"/>
        <v>Rosie Hadfield</v>
      </c>
      <c r="AJ235" s="135" t="str">
        <f t="shared" si="278"/>
        <v>St Hilda's Harpenden</v>
      </c>
      <c r="AK235" s="148" t="str">
        <f t="shared" si="279"/>
        <v>1.39.94</v>
      </c>
      <c r="AL235" s="148" t="str">
        <f t="shared" si="280"/>
        <v>1.36.21</v>
      </c>
      <c r="AM235" s="149" t="str">
        <f>IFERROR(IF(FIND("DQ",AL235),VLOOKUP(AL235,'DQ Codes'!$B:$C,2,),""),"")</f>
        <v/>
      </c>
    </row>
    <row r="236" spans="2:39" ht="15" customHeight="1" x14ac:dyDescent="0.25">
      <c r="B236" s="11">
        <v>28</v>
      </c>
      <c r="C236" s="5" t="s">
        <v>121</v>
      </c>
      <c r="D236" s="5" t="s">
        <v>19</v>
      </c>
      <c r="E236" s="6" t="s">
        <v>270</v>
      </c>
      <c r="K236" s="108">
        <v>7</v>
      </c>
      <c r="L236" s="36" t="str">
        <f t="shared" si="259"/>
        <v>Scarlett Lewis</v>
      </c>
      <c r="M236" s="36" t="str">
        <f t="shared" si="260"/>
        <v>Chesham Prep</v>
      </c>
      <c r="N236" s="37" t="str">
        <f t="shared" si="261"/>
        <v>1.31.15</v>
      </c>
      <c r="O236" s="19">
        <v>8</v>
      </c>
      <c r="P236" s="36"/>
      <c r="Q236" s="20">
        <v>4</v>
      </c>
      <c r="R236" s="106">
        <f t="shared" si="262"/>
        <v>7</v>
      </c>
      <c r="S236" s="42" t="str">
        <f t="shared" si="263"/>
        <v>847</v>
      </c>
      <c r="T236" s="19" t="str">
        <f>VLOOKUP($R236,$K$230:$N$237,T$28,)</f>
        <v>Scarlett Lewis</v>
      </c>
      <c r="U236" s="19" t="str">
        <f>VLOOKUP($R236,$K$230:$N$237,U$28,)</f>
        <v>Chesham Prep</v>
      </c>
      <c r="V236" s="19" t="str">
        <f>VLOOKUP($R236,$K$230:$N$237,V$28,)</f>
        <v>1.31.15</v>
      </c>
      <c r="X236" s="17">
        <f t="shared" si="270"/>
        <v>4</v>
      </c>
      <c r="Y236" s="19">
        <f t="shared" si="271"/>
        <v>7</v>
      </c>
      <c r="Z236" s="43">
        <f>VLOOKUP($S236,'Programme and CT sheets'!$A:$I,8,)</f>
        <v>89.73</v>
      </c>
      <c r="AB236" s="44" t="str">
        <f t="shared" si="272"/>
        <v>Scarlett Lewis</v>
      </c>
      <c r="AC236" s="44" t="str">
        <f t="shared" si="273"/>
        <v>Chesham Prep</v>
      </c>
      <c r="AE236" s="11">
        <f t="shared" si="274"/>
        <v>9</v>
      </c>
      <c r="AF236" s="7">
        <f t="shared" si="275"/>
        <v>89.73</v>
      </c>
      <c r="AG236" s="7"/>
      <c r="AH236" s="147">
        <f t="shared" si="276"/>
        <v>28</v>
      </c>
      <c r="AI236" s="135" t="str">
        <f t="shared" si="277"/>
        <v>Niamh O'Meara</v>
      </c>
      <c r="AJ236" s="135" t="str">
        <f t="shared" si="278"/>
        <v>St Hilda's</v>
      </c>
      <c r="AK236" s="148" t="str">
        <f t="shared" si="279"/>
        <v>1.34.20</v>
      </c>
      <c r="AL236" s="148" t="str">
        <f t="shared" si="280"/>
        <v>1.36.55</v>
      </c>
      <c r="AM236" s="149" t="str">
        <f>IFERROR(IF(FIND("DQ",AL236),VLOOKUP(AL236,'DQ Codes'!$B:$C,2,),""),"")</f>
        <v/>
      </c>
    </row>
    <row r="237" spans="2:39" ht="15" customHeight="1" x14ac:dyDescent="0.25">
      <c r="B237" s="11">
        <v>29</v>
      </c>
      <c r="C237" s="5" t="s">
        <v>101</v>
      </c>
      <c r="D237" s="5" t="s">
        <v>12</v>
      </c>
      <c r="E237" s="6" t="s">
        <v>272</v>
      </c>
      <c r="K237" s="111">
        <v>8</v>
      </c>
      <c r="L237" s="38" t="str">
        <f t="shared" si="259"/>
        <v>Emer Brownleader</v>
      </c>
      <c r="M237" s="38" t="str">
        <f t="shared" si="260"/>
        <v>Edge Grove</v>
      </c>
      <c r="N237" s="39" t="str">
        <f t="shared" si="261"/>
        <v>1.32.46</v>
      </c>
      <c r="O237" s="19">
        <v>8</v>
      </c>
      <c r="P237" s="36"/>
      <c r="Q237" s="20">
        <v>4</v>
      </c>
      <c r="R237" s="106">
        <f t="shared" si="262"/>
        <v>8</v>
      </c>
      <c r="S237" s="42" t="str">
        <f t="shared" si="263"/>
        <v>848</v>
      </c>
      <c r="T237" s="19" t="str">
        <f>VLOOKUP($R237,$K$230:$N$237,T$28,)</f>
        <v>Emer Brownleader</v>
      </c>
      <c r="U237" s="19" t="str">
        <f>VLOOKUP($R237,$K$230:$N$237,U$28,)</f>
        <v>Edge Grove</v>
      </c>
      <c r="V237" s="19" t="str">
        <f>VLOOKUP($R237,$K$230:$N$237,V$28,)</f>
        <v>1.32.46</v>
      </c>
      <c r="X237" s="17">
        <f t="shared" si="270"/>
        <v>4</v>
      </c>
      <c r="Y237" s="19">
        <f t="shared" si="271"/>
        <v>8</v>
      </c>
      <c r="Z237" s="43">
        <f>VLOOKUP($S237,'Programme and CT sheets'!$A:$I,8,)</f>
        <v>96.83</v>
      </c>
      <c r="AB237" s="44" t="str">
        <f t="shared" si="272"/>
        <v>Emer Brownleader</v>
      </c>
      <c r="AC237" s="44" t="str">
        <f t="shared" si="273"/>
        <v>Edge Grove</v>
      </c>
      <c r="AE237" s="11">
        <f t="shared" si="274"/>
        <v>29</v>
      </c>
      <c r="AF237" s="7">
        <f t="shared" si="275"/>
        <v>96.83</v>
      </c>
      <c r="AG237" s="7"/>
      <c r="AH237" s="147">
        <f t="shared" si="276"/>
        <v>29</v>
      </c>
      <c r="AI237" s="135" t="str">
        <f t="shared" si="277"/>
        <v>Emer Brownleader</v>
      </c>
      <c r="AJ237" s="135" t="str">
        <f t="shared" si="278"/>
        <v>Edge Grove</v>
      </c>
      <c r="AK237" s="148" t="str">
        <f t="shared" si="279"/>
        <v>1.32.46</v>
      </c>
      <c r="AL237" s="148" t="str">
        <f t="shared" si="280"/>
        <v>1.36.83</v>
      </c>
      <c r="AM237" s="149" t="str">
        <f>IFERROR(IF(FIND("DQ",AL237),VLOOKUP(AL237,'DQ Codes'!$B:$C,2,),""),"")</f>
        <v/>
      </c>
    </row>
    <row r="238" spans="2:39" ht="15" customHeight="1" x14ac:dyDescent="0.25">
      <c r="B238" s="11">
        <v>30</v>
      </c>
      <c r="C238" s="5" t="s">
        <v>94</v>
      </c>
      <c r="D238" s="5" t="s">
        <v>49</v>
      </c>
      <c r="E238" s="6" t="s">
        <v>265</v>
      </c>
      <c r="K238" s="107">
        <v>1</v>
      </c>
      <c r="L238" s="33" t="str">
        <f t="shared" si="259"/>
        <v>Zoë Holligan</v>
      </c>
      <c r="M238" s="33" t="str">
        <f t="shared" si="260"/>
        <v>Maltman's Green</v>
      </c>
      <c r="N238" s="34" t="str">
        <f t="shared" si="261"/>
        <v>1.27.72</v>
      </c>
      <c r="O238" s="19">
        <v>8</v>
      </c>
      <c r="P238" s="36"/>
      <c r="Q238" s="20">
        <v>5</v>
      </c>
      <c r="R238" s="106">
        <f t="shared" si="262"/>
        <v>1</v>
      </c>
      <c r="S238" s="42" t="str">
        <f t="shared" si="263"/>
        <v>851</v>
      </c>
      <c r="T238" s="19" t="str">
        <f>VLOOKUP($R238,$K$238:$N$245,T$28,)</f>
        <v>Zoë Holligan</v>
      </c>
      <c r="U238" s="19" t="str">
        <f>VLOOKUP($R238,$K$238:$N$245,U$28,)</f>
        <v>Maltman's Green</v>
      </c>
      <c r="V238" s="19" t="str">
        <f>VLOOKUP($R238,$K$238:$N$245,V$28,)</f>
        <v>1.27.72</v>
      </c>
      <c r="X238" s="17">
        <f t="shared" si="270"/>
        <v>5</v>
      </c>
      <c r="Y238" s="19">
        <f t="shared" si="271"/>
        <v>1</v>
      </c>
      <c r="Z238" s="43">
        <f>VLOOKUP($S238,'Programme and CT sheets'!$A:$I,8,)</f>
        <v>91.25</v>
      </c>
      <c r="AB238" s="44" t="str">
        <f t="shared" si="272"/>
        <v>Zoë Holligan</v>
      </c>
      <c r="AC238" s="44" t="str">
        <f t="shared" si="273"/>
        <v>Maltman's Green</v>
      </c>
      <c r="AE238" s="11">
        <f t="shared" si="274"/>
        <v>13</v>
      </c>
      <c r="AF238" s="7">
        <f t="shared" si="275"/>
        <v>91.25</v>
      </c>
      <c r="AG238" s="7"/>
      <c r="AH238" s="147">
        <f t="shared" si="276"/>
        <v>30</v>
      </c>
      <c r="AI238" s="135" t="str">
        <f t="shared" si="277"/>
        <v>Lily Robb</v>
      </c>
      <c r="AJ238" s="135" t="str">
        <f t="shared" si="278"/>
        <v>Royal Masonic School</v>
      </c>
      <c r="AK238" s="148" t="str">
        <f t="shared" si="279"/>
        <v>1.38.34</v>
      </c>
      <c r="AL238" s="148" t="str">
        <f t="shared" si="280"/>
        <v>1.38.28</v>
      </c>
      <c r="AM238" s="149" t="str">
        <f>IFERROR(IF(FIND("DQ",AL238),VLOOKUP(AL238,'DQ Codes'!$B:$C,2,),""),"")</f>
        <v/>
      </c>
    </row>
    <row r="239" spans="2:39" ht="15" customHeight="1" x14ac:dyDescent="0.25">
      <c r="B239" s="11">
        <v>31</v>
      </c>
      <c r="C239" s="5" t="s">
        <v>92</v>
      </c>
      <c r="D239" s="5" t="s">
        <v>93</v>
      </c>
      <c r="E239" s="6" t="s">
        <v>263</v>
      </c>
      <c r="K239" s="108">
        <v>2</v>
      </c>
      <c r="L239" s="36" t="str">
        <f t="shared" si="259"/>
        <v>Emilia Dunwoodie</v>
      </c>
      <c r="M239" s="36" t="str">
        <f t="shared" si="260"/>
        <v>High Beeches</v>
      </c>
      <c r="N239" s="37" t="str">
        <f t="shared" si="261"/>
        <v>1.26.68</v>
      </c>
      <c r="O239" s="19">
        <v>8</v>
      </c>
      <c r="P239" s="36"/>
      <c r="Q239" s="20">
        <v>5</v>
      </c>
      <c r="R239" s="106">
        <f t="shared" si="262"/>
        <v>2</v>
      </c>
      <c r="S239" s="42" t="str">
        <f t="shared" si="263"/>
        <v>852</v>
      </c>
      <c r="T239" s="19" t="str">
        <f>VLOOKUP($R239,$K$238:$N$245,T$28,)</f>
        <v>Emilia Dunwoodie</v>
      </c>
      <c r="U239" s="19" t="str">
        <f>VLOOKUP($R239,$K$238:$N$245,U$28,)</f>
        <v>High Beeches</v>
      </c>
      <c r="V239" s="19" t="str">
        <f>VLOOKUP($R239,$K$238:$N$245,V$28,)</f>
        <v>1.26.68</v>
      </c>
      <c r="X239" s="17">
        <f t="shared" si="270"/>
        <v>5</v>
      </c>
      <c r="Y239" s="19">
        <f t="shared" si="271"/>
        <v>2</v>
      </c>
      <c r="Z239" s="43">
        <f>VLOOKUP($S239,'Programme and CT sheets'!$A:$I,8,)</f>
        <v>81.66</v>
      </c>
      <c r="AB239" s="44" t="str">
        <f t="shared" si="272"/>
        <v>Emilia Dunwoodie</v>
      </c>
      <c r="AC239" s="44" t="str">
        <f t="shared" si="273"/>
        <v>High Beeches</v>
      </c>
      <c r="AE239" s="11">
        <f t="shared" si="274"/>
        <v>2</v>
      </c>
      <c r="AF239" s="7">
        <f t="shared" si="275"/>
        <v>81.66</v>
      </c>
      <c r="AG239" s="7"/>
      <c r="AH239" s="147">
        <f t="shared" si="276"/>
        <v>31</v>
      </c>
      <c r="AI239" s="135" t="str">
        <f t="shared" si="277"/>
        <v>Izzy Bach</v>
      </c>
      <c r="AJ239" s="135" t="str">
        <f t="shared" si="278"/>
        <v>Maltman's Green</v>
      </c>
      <c r="AK239" s="148" t="str">
        <f t="shared" si="279"/>
        <v>1.34.28</v>
      </c>
      <c r="AL239" s="148" t="str">
        <f t="shared" si="280"/>
        <v>1.38.37</v>
      </c>
      <c r="AM239" s="149" t="str">
        <f>IFERROR(IF(FIND("DQ",AL239),VLOOKUP(AL239,'DQ Codes'!$B:$C,2,),""),"")</f>
        <v/>
      </c>
    </row>
    <row r="240" spans="2:39" ht="15" customHeight="1" x14ac:dyDescent="0.25">
      <c r="B240" s="11">
        <v>32</v>
      </c>
      <c r="C240" s="5" t="s">
        <v>112</v>
      </c>
      <c r="D240" s="5" t="s">
        <v>113</v>
      </c>
      <c r="E240" s="6" t="s">
        <v>261</v>
      </c>
      <c r="K240" s="108">
        <v>3</v>
      </c>
      <c r="L240" s="36" t="str">
        <f t="shared" si="259"/>
        <v>Sophie  Chen</v>
      </c>
      <c r="M240" s="36" t="str">
        <f t="shared" si="260"/>
        <v>Applecroft</v>
      </c>
      <c r="N240" s="37" t="str">
        <f t="shared" si="261"/>
        <v>1.25.99</v>
      </c>
      <c r="O240" s="19">
        <v>8</v>
      </c>
      <c r="P240" s="36"/>
      <c r="Q240" s="20">
        <v>5</v>
      </c>
      <c r="R240" s="106">
        <f t="shared" si="262"/>
        <v>3</v>
      </c>
      <c r="S240" s="42" t="str">
        <f t="shared" si="263"/>
        <v>853</v>
      </c>
      <c r="T240" s="19" t="str">
        <f>VLOOKUP($R240,$K$238:$N$245,T$28,)</f>
        <v>Sophie  Chen</v>
      </c>
      <c r="U240" s="19" t="str">
        <f>VLOOKUP($R240,$K$238:$N$245,U$28,)</f>
        <v>Applecroft</v>
      </c>
      <c r="V240" s="19" t="str">
        <f>VLOOKUP($R240,$K$238:$N$245,V$28,)</f>
        <v>1.25.99</v>
      </c>
      <c r="X240" s="17">
        <f t="shared" si="270"/>
        <v>5</v>
      </c>
      <c r="Y240" s="19">
        <f t="shared" si="271"/>
        <v>3</v>
      </c>
      <c r="Z240" s="43">
        <f>VLOOKUP($S240,'Programme and CT sheets'!$A:$I,8,)</f>
        <v>84.86</v>
      </c>
      <c r="AB240" s="44" t="str">
        <f t="shared" si="272"/>
        <v>Sophie  Chen</v>
      </c>
      <c r="AC240" s="44" t="str">
        <f t="shared" si="273"/>
        <v>Applecroft</v>
      </c>
      <c r="AE240" s="11">
        <f t="shared" si="274"/>
        <v>6</v>
      </c>
      <c r="AF240" s="7">
        <f t="shared" si="275"/>
        <v>84.86</v>
      </c>
      <c r="AG240" s="7"/>
      <c r="AH240" s="147">
        <f t="shared" si="276"/>
        <v>32</v>
      </c>
      <c r="AI240" s="135" t="str">
        <f t="shared" si="277"/>
        <v>Katie Rowland</v>
      </c>
      <c r="AJ240" s="135" t="str">
        <f t="shared" si="278"/>
        <v>St Alban's High Sch</v>
      </c>
      <c r="AK240" s="148" t="str">
        <f t="shared" si="279"/>
        <v>1.38.05</v>
      </c>
      <c r="AL240" s="148" t="str">
        <f t="shared" si="280"/>
        <v>1.39.38</v>
      </c>
      <c r="AM240" s="149" t="str">
        <f>IFERROR(IF(FIND("DQ",AL240),VLOOKUP(AL240,'DQ Codes'!$B:$C,2,),""),"")</f>
        <v/>
      </c>
    </row>
    <row r="241" spans="2:39" ht="15" customHeight="1" x14ac:dyDescent="0.25">
      <c r="B241" s="11">
        <v>33</v>
      </c>
      <c r="C241" s="5" t="s">
        <v>95</v>
      </c>
      <c r="D241" s="5" t="s">
        <v>96</v>
      </c>
      <c r="E241" s="6" t="s">
        <v>259</v>
      </c>
      <c r="K241" s="108">
        <v>4</v>
      </c>
      <c r="L241" s="36" t="str">
        <f t="shared" si="259"/>
        <v>Gemma Nottage</v>
      </c>
      <c r="M241" s="36" t="str">
        <f t="shared" si="260"/>
        <v>Coates Way</v>
      </c>
      <c r="N241" s="37" t="str">
        <f t="shared" si="261"/>
        <v>1.25.30</v>
      </c>
      <c r="O241" s="19">
        <v>8</v>
      </c>
      <c r="P241" s="36"/>
      <c r="Q241" s="20">
        <v>5</v>
      </c>
      <c r="R241" s="106">
        <f t="shared" si="262"/>
        <v>4</v>
      </c>
      <c r="S241" s="42" t="str">
        <f t="shared" si="263"/>
        <v>854</v>
      </c>
      <c r="T241" s="19" t="str">
        <f>VLOOKUP($R241,$K$238:$N$245,T$28,)</f>
        <v>Gemma Nottage</v>
      </c>
      <c r="U241" s="19" t="str">
        <f>VLOOKUP($R241,$K$238:$N$245,U$28,)</f>
        <v>Coates Way</v>
      </c>
      <c r="V241" s="19" t="str">
        <f>VLOOKUP($R241,$K$238:$N$245,V$28,)</f>
        <v>1.25.30</v>
      </c>
      <c r="X241" s="17">
        <f t="shared" si="270"/>
        <v>5</v>
      </c>
      <c r="Y241" s="19">
        <f t="shared" si="271"/>
        <v>4</v>
      </c>
      <c r="Z241" s="43">
        <f>VLOOKUP($S241,'Programme and CT sheets'!$A:$I,8,)</f>
        <v>82.72</v>
      </c>
      <c r="AB241" s="44" t="str">
        <f t="shared" si="272"/>
        <v>Gemma Nottage</v>
      </c>
      <c r="AC241" s="44" t="str">
        <f t="shared" si="273"/>
        <v>Coates Way</v>
      </c>
      <c r="AE241" s="11">
        <f t="shared" si="274"/>
        <v>4</v>
      </c>
      <c r="AF241" s="7">
        <f t="shared" si="275"/>
        <v>82.72</v>
      </c>
      <c r="AG241" s="7"/>
      <c r="AH241" s="147">
        <f t="shared" si="276"/>
        <v>33</v>
      </c>
      <c r="AI241" s="135" t="str">
        <f t="shared" si="277"/>
        <v>Brigitte Chapman</v>
      </c>
      <c r="AJ241" s="135" t="str">
        <f t="shared" si="278"/>
        <v>Great Missenden</v>
      </c>
      <c r="AK241" s="148" t="str">
        <f t="shared" si="279"/>
        <v>1.40.81</v>
      </c>
      <c r="AL241" s="148" t="str">
        <f t="shared" si="280"/>
        <v>1.40.52</v>
      </c>
      <c r="AM241" s="149" t="str">
        <f>IFERROR(IF(FIND("DQ",AL241),VLOOKUP(AL241,'DQ Codes'!$B:$C,2,),""),"")</f>
        <v/>
      </c>
    </row>
    <row r="242" spans="2:39" ht="15" customHeight="1" x14ac:dyDescent="0.25">
      <c r="B242" s="11">
        <v>34</v>
      </c>
      <c r="C242" s="5" t="s">
        <v>104</v>
      </c>
      <c r="D242" s="5" t="s">
        <v>17</v>
      </c>
      <c r="E242" s="6" t="s">
        <v>258</v>
      </c>
      <c r="K242" s="108">
        <v>5</v>
      </c>
      <c r="L242" s="36" t="str">
        <f t="shared" si="259"/>
        <v>Ella  Nijkamp</v>
      </c>
      <c r="M242" s="36" t="str">
        <f t="shared" si="260"/>
        <v>Berkhamsted</v>
      </c>
      <c r="N242" s="37" t="str">
        <f t="shared" si="261"/>
        <v>1.22.39</v>
      </c>
      <c r="O242" s="19">
        <v>8</v>
      </c>
      <c r="P242" s="36"/>
      <c r="Q242" s="20">
        <v>5</v>
      </c>
      <c r="R242" s="106">
        <f t="shared" si="262"/>
        <v>5</v>
      </c>
      <c r="S242" s="42" t="str">
        <f t="shared" si="263"/>
        <v>855</v>
      </c>
      <c r="T242" s="19" t="str">
        <f>VLOOKUP($R242,$K$238:$N$245,T$28,)</f>
        <v>Ella  Nijkamp</v>
      </c>
      <c r="U242" s="19" t="str">
        <f>VLOOKUP($R242,$K$238:$N$245,U$28,)</f>
        <v>Berkhamsted</v>
      </c>
      <c r="V242" s="19" t="str">
        <f>VLOOKUP($R242,$K$238:$N$245,V$28,)</f>
        <v>1.22.39</v>
      </c>
      <c r="X242" s="17">
        <f t="shared" si="270"/>
        <v>5</v>
      </c>
      <c r="Y242" s="19">
        <f t="shared" si="271"/>
        <v>5</v>
      </c>
      <c r="Z242" s="43">
        <f>VLOOKUP($S242,'Programme and CT sheets'!$A:$I,8,)</f>
        <v>80.58</v>
      </c>
      <c r="AB242" s="44" t="str">
        <f t="shared" si="272"/>
        <v>Ella  Nijkamp</v>
      </c>
      <c r="AC242" s="44" t="str">
        <f t="shared" si="273"/>
        <v>Berkhamsted</v>
      </c>
      <c r="AE242" s="11">
        <f t="shared" si="274"/>
        <v>1</v>
      </c>
      <c r="AF242" s="7">
        <f t="shared" si="275"/>
        <v>80.58</v>
      </c>
      <c r="AG242" s="7"/>
      <c r="AH242" s="147">
        <f t="shared" si="276"/>
        <v>34</v>
      </c>
      <c r="AI242" s="135" t="str">
        <f t="shared" si="277"/>
        <v>Robyn Hartley</v>
      </c>
      <c r="AJ242" s="135" t="str">
        <f t="shared" si="278"/>
        <v>How Wood</v>
      </c>
      <c r="AK242" s="148" t="str">
        <f t="shared" si="279"/>
        <v>1.38.27</v>
      </c>
      <c r="AL242" s="148" t="str">
        <f t="shared" si="280"/>
        <v>1.47.02</v>
      </c>
      <c r="AM242" s="149" t="str">
        <f>IFERROR(IF(FIND("DQ",AL242),VLOOKUP(AL242,'DQ Codes'!$B:$C,2,),""),"")</f>
        <v/>
      </c>
    </row>
    <row r="243" spans="2:39" ht="15" customHeight="1" x14ac:dyDescent="0.25">
      <c r="B243" s="11">
        <v>35</v>
      </c>
      <c r="C243" s="5" t="s">
        <v>108</v>
      </c>
      <c r="D243" s="5" t="s">
        <v>109</v>
      </c>
      <c r="E243" s="6" t="s">
        <v>260</v>
      </c>
      <c r="K243" s="108">
        <v>6</v>
      </c>
      <c r="L243" s="36" t="str">
        <f t="shared" si="259"/>
        <v>Holly Robinson</v>
      </c>
      <c r="M243" s="36" t="str">
        <f t="shared" si="260"/>
        <v>Kings Langley</v>
      </c>
      <c r="N243" s="37" t="str">
        <f t="shared" si="261"/>
        <v>1.25.34</v>
      </c>
      <c r="O243" s="19">
        <v>8</v>
      </c>
      <c r="P243" s="36"/>
      <c r="Q243" s="20">
        <v>5</v>
      </c>
      <c r="R243" s="106">
        <f t="shared" si="262"/>
        <v>6</v>
      </c>
      <c r="S243" s="42" t="str">
        <f t="shared" si="263"/>
        <v>856</v>
      </c>
      <c r="T243" s="19" t="str">
        <f>VLOOKUP($R243,$K$238:$N$245,T$28,)</f>
        <v>Holly Robinson</v>
      </c>
      <c r="U243" s="19" t="str">
        <f>VLOOKUP($R243,$K$238:$N$245,U$28,)</f>
        <v>Kings Langley</v>
      </c>
      <c r="V243" s="19" t="str">
        <f>VLOOKUP($R243,$K$238:$N$245,V$28,)</f>
        <v>1.25.34</v>
      </c>
      <c r="X243" s="17">
        <f t="shared" si="270"/>
        <v>5</v>
      </c>
      <c r="Y243" s="19">
        <f t="shared" si="271"/>
        <v>6</v>
      </c>
      <c r="Z243" s="43">
        <f>VLOOKUP($S243,'Programme and CT sheets'!$A:$I,8,)</f>
        <v>82.19</v>
      </c>
      <c r="AB243" s="44" t="str">
        <f t="shared" si="272"/>
        <v>Holly Robinson</v>
      </c>
      <c r="AC243" s="44" t="str">
        <f t="shared" si="273"/>
        <v>Kings Langley</v>
      </c>
      <c r="AE243" s="11">
        <f t="shared" si="274"/>
        <v>3</v>
      </c>
      <c r="AF243" s="7">
        <f t="shared" si="275"/>
        <v>82.19</v>
      </c>
      <c r="AG243" s="7"/>
      <c r="AH243" s="147">
        <f t="shared" si="276"/>
        <v>35</v>
      </c>
      <c r="AI243" s="135" t="str">
        <f t="shared" si="277"/>
        <v>Kirtsy Fuge</v>
      </c>
      <c r="AJ243" s="135" t="str">
        <f t="shared" si="278"/>
        <v>St Alban's High Sch</v>
      </c>
      <c r="AK243" s="148" t="str">
        <f t="shared" si="279"/>
        <v>1.26.60</v>
      </c>
      <c r="AL243" s="148" t="s">
        <v>499</v>
      </c>
      <c r="AM243" s="149" t="str">
        <f>IFERROR(IF(FIND("DQ",AL243),VLOOKUP(AL243,'DQ Codes'!$B:$C,2,),""),"")</f>
        <v/>
      </c>
    </row>
    <row r="244" spans="2:39" ht="15" customHeight="1" x14ac:dyDescent="0.25">
      <c r="B244" s="11">
        <v>36</v>
      </c>
      <c r="C244" s="5" t="s">
        <v>102</v>
      </c>
      <c r="D244" s="5" t="s">
        <v>61</v>
      </c>
      <c r="E244" s="6" t="s">
        <v>262</v>
      </c>
      <c r="K244" s="108">
        <v>7</v>
      </c>
      <c r="L244" s="36" t="str">
        <f t="shared" si="259"/>
        <v>Kirtsy Fuge</v>
      </c>
      <c r="M244" s="36" t="str">
        <f t="shared" si="260"/>
        <v>St Alban's High Sch</v>
      </c>
      <c r="N244" s="37" t="str">
        <f t="shared" si="261"/>
        <v>1.26.60</v>
      </c>
      <c r="O244" s="19">
        <v>8</v>
      </c>
      <c r="P244" s="36"/>
      <c r="Q244" s="20">
        <v>5</v>
      </c>
      <c r="R244" s="106">
        <f t="shared" si="262"/>
        <v>7</v>
      </c>
      <c r="S244" s="42" t="str">
        <f t="shared" si="263"/>
        <v>857</v>
      </c>
      <c r="T244" s="19" t="str">
        <f>VLOOKUP($R244,$K$238:$N$245,T$28,)</f>
        <v>Kirtsy Fuge</v>
      </c>
      <c r="U244" s="19" t="str">
        <f>VLOOKUP($R244,$K$238:$N$245,U$28,)</f>
        <v>St Alban's High Sch</v>
      </c>
      <c r="V244" s="19" t="str">
        <f>VLOOKUP($R244,$K$238:$N$245,V$28,)</f>
        <v>1.26.60</v>
      </c>
      <c r="X244" s="17">
        <f t="shared" si="270"/>
        <v>5</v>
      </c>
      <c r="Y244" s="19">
        <f t="shared" si="271"/>
        <v>7</v>
      </c>
      <c r="Z244" s="43">
        <f>VLOOKUP($S244,'Programme and CT sheets'!$A:$I,8,)</f>
        <v>199.97</v>
      </c>
      <c r="AB244" s="44" t="str">
        <f t="shared" si="272"/>
        <v>Kirtsy Fuge</v>
      </c>
      <c r="AC244" s="44" t="str">
        <f t="shared" si="273"/>
        <v>St Alban's High Sch</v>
      </c>
      <c r="AE244" s="11">
        <f t="shared" si="274"/>
        <v>35</v>
      </c>
      <c r="AF244" s="7">
        <f t="shared" si="275"/>
        <v>199.97</v>
      </c>
      <c r="AG244" s="7"/>
      <c r="AH244" s="147">
        <f t="shared" si="276"/>
        <v>36</v>
      </c>
      <c r="AI244" s="135" t="str">
        <f t="shared" si="277"/>
        <v>Isabel Chaplin</v>
      </c>
      <c r="AJ244" s="135" t="str">
        <f t="shared" si="278"/>
        <v>St Alban's High Sch</v>
      </c>
      <c r="AK244" s="148" t="str">
        <f t="shared" si="279"/>
        <v>1.37.52</v>
      </c>
      <c r="AL244" s="148" t="s">
        <v>499</v>
      </c>
      <c r="AM244" s="149" t="str">
        <f>IFERROR(IF(FIND("DQ",AL244),VLOOKUP(AL244,'DQ Codes'!$B:$C,2,),""),"")</f>
        <v/>
      </c>
    </row>
    <row r="245" spans="2:39" ht="15" customHeight="1" x14ac:dyDescent="0.25">
      <c r="B245" s="11">
        <v>37</v>
      </c>
      <c r="C245" s="5" t="s">
        <v>97</v>
      </c>
      <c r="D245" s="5" t="s">
        <v>98</v>
      </c>
      <c r="E245" s="6" t="s">
        <v>264</v>
      </c>
      <c r="K245" s="111">
        <v>8</v>
      </c>
      <c r="L245" s="38" t="str">
        <f t="shared" si="259"/>
        <v>Lucy Young</v>
      </c>
      <c r="M245" s="38" t="str">
        <f t="shared" si="260"/>
        <v>Bedford</v>
      </c>
      <c r="N245" s="39" t="str">
        <f t="shared" si="261"/>
        <v>1.26.75</v>
      </c>
      <c r="O245" s="19">
        <v>8</v>
      </c>
      <c r="P245" s="36"/>
      <c r="Q245" s="20">
        <v>5</v>
      </c>
      <c r="R245" s="106">
        <f t="shared" si="262"/>
        <v>8</v>
      </c>
      <c r="S245" s="42" t="str">
        <f t="shared" si="263"/>
        <v>858</v>
      </c>
      <c r="T245" s="19" t="str">
        <f>VLOOKUP($R245,$K$238:$N$245,T$28,)</f>
        <v>Lucy Young</v>
      </c>
      <c r="U245" s="19" t="str">
        <f>VLOOKUP($R245,$K$238:$N$245,U$28,)</f>
        <v>Bedford</v>
      </c>
      <c r="V245" s="19" t="str">
        <f>VLOOKUP($R245,$K$238:$N$245,V$28,)</f>
        <v>1.26.75</v>
      </c>
      <c r="X245" s="17">
        <f t="shared" si="270"/>
        <v>5</v>
      </c>
      <c r="Y245" s="19">
        <f t="shared" si="271"/>
        <v>8</v>
      </c>
      <c r="Z245" s="43">
        <f>VLOOKUP($S245,'Programme and CT sheets'!$A:$I,8,)</f>
        <v>84.68</v>
      </c>
      <c r="AB245" s="44" t="str">
        <f t="shared" si="272"/>
        <v>Lucy Young</v>
      </c>
      <c r="AC245" s="44" t="str">
        <f t="shared" si="273"/>
        <v>Bedford</v>
      </c>
      <c r="AE245" s="11">
        <f t="shared" si="274"/>
        <v>5</v>
      </c>
      <c r="AF245" s="7">
        <f t="shared" si="275"/>
        <v>84.68</v>
      </c>
      <c r="AG245" s="7"/>
      <c r="AH245" s="147">
        <f t="shared" si="276"/>
        <v>37</v>
      </c>
      <c r="AI245" s="135" t="str">
        <f t="shared" si="277"/>
        <v>Katie Welply</v>
      </c>
      <c r="AJ245" s="135" t="str">
        <f t="shared" si="278"/>
        <v>Haberdasher's Girls</v>
      </c>
      <c r="AK245" s="148" t="str">
        <f t="shared" si="279"/>
        <v>1.40.00</v>
      </c>
      <c r="AL245" s="148" t="s">
        <v>499</v>
      </c>
      <c r="AM245" s="149" t="str">
        <f>IFERROR(IF(FIND("DQ",AL245),VLOOKUP(AL245,'DQ Codes'!$B:$C,2,),""),"")</f>
        <v/>
      </c>
    </row>
    <row r="246" spans="2:39" ht="15" customHeight="1" x14ac:dyDescent="0.25">
      <c r="C246" s="5"/>
      <c r="D246" s="5"/>
      <c r="E246" s="6"/>
      <c r="K246" s="153"/>
      <c r="L246" s="36"/>
      <c r="M246" s="36"/>
      <c r="N246" s="36"/>
      <c r="P246" s="36"/>
      <c r="Q246" s="20"/>
      <c r="R246" s="106"/>
      <c r="S246" s="42"/>
      <c r="V246" s="19"/>
      <c r="X246" s="17"/>
      <c r="Z246" s="43"/>
      <c r="AB246" s="44"/>
      <c r="AC246" s="44"/>
      <c r="AE246" s="11"/>
      <c r="AF246" s="7"/>
      <c r="AG246" s="7"/>
      <c r="AH246" s="147"/>
      <c r="AK246" s="148"/>
      <c r="AL246" s="148"/>
    </row>
    <row r="247" spans="2:39" ht="15" customHeight="1" x14ac:dyDescent="0.2">
      <c r="AH247" s="136" t="str">
        <f>B248&amp;" - "&amp;C248&amp;" - "&amp;E248</f>
        <v>Event 9 - Year 5 Boys - 50m Breaststroke</v>
      </c>
    </row>
    <row r="248" spans="2:39" ht="15" customHeight="1" x14ac:dyDescent="0.2">
      <c r="B248" s="24" t="s">
        <v>343</v>
      </c>
      <c r="C248" s="2" t="s">
        <v>0</v>
      </c>
      <c r="D248" s="1"/>
      <c r="E248" s="13" t="s">
        <v>6</v>
      </c>
      <c r="G248" s="17" t="s">
        <v>359</v>
      </c>
      <c r="I248" s="19">
        <v>5</v>
      </c>
      <c r="K248" s="19" t="s">
        <v>365</v>
      </c>
      <c r="O248" s="19" t="s">
        <v>368</v>
      </c>
      <c r="P248" s="19" t="s">
        <v>369</v>
      </c>
      <c r="Q248" s="19" t="s">
        <v>367</v>
      </c>
      <c r="R248" s="19" t="s">
        <v>366</v>
      </c>
      <c r="T248" s="19">
        <v>2</v>
      </c>
      <c r="U248" s="19">
        <f>T248+1</f>
        <v>3</v>
      </c>
      <c r="V248" s="17">
        <f>U248+1</f>
        <v>4</v>
      </c>
      <c r="X248" s="19" t="s">
        <v>367</v>
      </c>
      <c r="Y248" s="19" t="s">
        <v>366</v>
      </c>
      <c r="Z248" s="19" t="s">
        <v>372</v>
      </c>
      <c r="AA248" s="19" t="s">
        <v>373</v>
      </c>
      <c r="AB248" s="19" t="s">
        <v>369</v>
      </c>
      <c r="AC248" s="19" t="s">
        <v>374</v>
      </c>
      <c r="AE248" s="19" t="s">
        <v>375</v>
      </c>
      <c r="AF248" s="19"/>
      <c r="AG248" s="19" t="s">
        <v>371</v>
      </c>
      <c r="AH248" s="145" t="s">
        <v>382</v>
      </c>
      <c r="AI248" s="145" t="s">
        <v>369</v>
      </c>
      <c r="AJ248" s="145" t="s">
        <v>374</v>
      </c>
      <c r="AK248" s="146" t="s">
        <v>384</v>
      </c>
      <c r="AL248" s="146" t="s">
        <v>383</v>
      </c>
    </row>
    <row r="249" spans="2:39" ht="15" customHeight="1" x14ac:dyDescent="0.25">
      <c r="B249" s="11">
        <v>1</v>
      </c>
      <c r="C249" t="s">
        <v>303</v>
      </c>
      <c r="D249" t="s">
        <v>304</v>
      </c>
      <c r="E249" s="7">
        <v>59.78</v>
      </c>
      <c r="K249" s="32">
        <f t="shared" ref="K249" si="281">K251-1</f>
        <v>1</v>
      </c>
      <c r="L249" s="33" t="str">
        <f t="shared" ref="L249:L255" si="282">C249</f>
        <v xml:space="preserve">Harry   Chapman </v>
      </c>
      <c r="M249" s="33" t="str">
        <f t="shared" ref="M249:M255" si="283">D249</f>
        <v>Roebuck Primary</v>
      </c>
      <c r="N249" s="34">
        <f t="shared" ref="N249:N255" si="284">E249</f>
        <v>59.78</v>
      </c>
      <c r="O249" s="19">
        <v>9</v>
      </c>
      <c r="P249" s="36"/>
      <c r="Q249" s="20">
        <v>1</v>
      </c>
      <c r="R249" s="20">
        <f t="shared" ref="R249:R253" si="285">R250-1</f>
        <v>1</v>
      </c>
      <c r="S249" s="42" t="str">
        <f t="shared" ref="S249:S255" si="286">CONCATENATE(TEXT(O249,0),TEXT(Q249,0),TEXT(R249,0))</f>
        <v>911</v>
      </c>
      <c r="T249" s="19" t="str">
        <f>VLOOKUP($R249,$K$249:$N$255,T$28,)</f>
        <v xml:space="preserve">Harry   Chapman </v>
      </c>
      <c r="U249" s="19" t="str">
        <f>VLOOKUP($R249,$K$249:$N$255,U$28,)</f>
        <v>Roebuck Primary</v>
      </c>
      <c r="V249" s="30">
        <f>VLOOKUP($R249,$K$249:$N$255,V$28,)</f>
        <v>59.78</v>
      </c>
      <c r="X249" s="17">
        <f t="shared" ref="X249" si="287">IF(Q249="","",Q249)</f>
        <v>1</v>
      </c>
      <c r="Y249" s="19">
        <f t="shared" ref="Y249" si="288">R249</f>
        <v>1</v>
      </c>
      <c r="Z249" s="43">
        <f>VLOOKUP($S249,'Programme and CT sheets'!$A:$I,8,)</f>
        <v>199.5</v>
      </c>
      <c r="AB249" s="44" t="str">
        <f t="shared" ref="AB249" si="289">T249</f>
        <v xml:space="preserve">Harry   Chapman </v>
      </c>
      <c r="AC249" s="44" t="str">
        <f t="shared" ref="AC249" si="290">U249</f>
        <v>Roebuck Primary</v>
      </c>
      <c r="AE249" s="11">
        <f>IFERROR(RANK(Z249,$Z$249:$Z$263,1),"DQ")</f>
        <v>15</v>
      </c>
      <c r="AF249" s="7">
        <f t="shared" ref="AF249" si="291">Z249</f>
        <v>199.5</v>
      </c>
      <c r="AG249" s="7"/>
      <c r="AH249" s="147">
        <f t="shared" ref="AH249" si="292">B249</f>
        <v>1</v>
      </c>
      <c r="AI249" s="135" t="str">
        <f>VLOOKUP(VLOOKUP($AH249,$AE$249:$AF$263,2,),$Z$249:$AC$263,3,)</f>
        <v>George Collier</v>
      </c>
      <c r="AJ249" s="135" t="str">
        <f>VLOOKUP(VLOOKUP($AH249,$AE$249:$AF$263,2,),$Z$249:$AC$263,4,)</f>
        <v>Berkhamsted</v>
      </c>
      <c r="AK249" s="148">
        <f>VLOOKUP($AI249,$C$249:$E$263,3,)</f>
        <v>53.14</v>
      </c>
      <c r="AL249" s="148">
        <f>VLOOKUP($AH249,$AE$249:$AF$263,2,)</f>
        <v>48.41</v>
      </c>
      <c r="AM249" s="149" t="str">
        <f>IFERROR(IF(FIND("DQ",AL249),VLOOKUP(AL249,'DQ Codes'!$B:$C,2,),""),"")</f>
        <v/>
      </c>
    </row>
    <row r="250" spans="2:39" ht="15" customHeight="1" x14ac:dyDescent="0.25">
      <c r="B250" s="11">
        <v>2</v>
      </c>
      <c r="C250" t="s">
        <v>31</v>
      </c>
      <c r="D250" t="s">
        <v>12</v>
      </c>
      <c r="E250" s="7">
        <v>56.16</v>
      </c>
      <c r="K250" s="35">
        <f t="shared" ref="K250" si="293">K252+1</f>
        <v>7</v>
      </c>
      <c r="L250" s="36" t="str">
        <f t="shared" si="282"/>
        <v>Nuccio Stanton-Rotondi</v>
      </c>
      <c r="M250" s="36" t="str">
        <f t="shared" si="283"/>
        <v>Edge Grove</v>
      </c>
      <c r="N250" s="37">
        <f t="shared" si="284"/>
        <v>56.16</v>
      </c>
      <c r="O250" s="19">
        <v>9</v>
      </c>
      <c r="P250" s="36"/>
      <c r="Q250" s="20">
        <v>1</v>
      </c>
      <c r="R250" s="20">
        <f t="shared" si="285"/>
        <v>2</v>
      </c>
      <c r="S250" s="42" t="str">
        <f t="shared" si="286"/>
        <v>912</v>
      </c>
      <c r="T250" s="19" t="str">
        <f>VLOOKUP($R250,$K$249:$N$255,T$28,)</f>
        <v>Alexandeh Ghosh</v>
      </c>
      <c r="U250" s="19" t="str">
        <f>VLOOKUP($R250,$K$249:$N$255,U$28,)</f>
        <v>Edge Grove</v>
      </c>
      <c r="V250" s="30">
        <f>VLOOKUP($R250,$K$249:$N$255,V$28,)</f>
        <v>56</v>
      </c>
      <c r="X250" s="17">
        <f t="shared" ref="X250:X263" si="294">IF(Q250="","",Q250)</f>
        <v>1</v>
      </c>
      <c r="Y250" s="19">
        <f t="shared" ref="Y250:Y263" si="295">R250</f>
        <v>2</v>
      </c>
      <c r="Z250" s="43">
        <f>VLOOKUP($S250,'Programme and CT sheets'!$A:$I,8,)</f>
        <v>60.74</v>
      </c>
      <c r="AB250" s="44" t="str">
        <f t="shared" ref="AB250:AB263" si="296">T250</f>
        <v>Alexandeh Ghosh</v>
      </c>
      <c r="AC250" s="44" t="str">
        <f t="shared" ref="AC250:AC263" si="297">U250</f>
        <v>Edge Grove</v>
      </c>
      <c r="AE250" s="11">
        <f t="shared" ref="AE250:AE263" si="298">IFERROR(RANK(Z250,$Z$249:$Z$263,1),"DQ")</f>
        <v>11</v>
      </c>
      <c r="AF250" s="7">
        <f t="shared" ref="AF250:AF263" si="299">Z250</f>
        <v>60.74</v>
      </c>
      <c r="AG250" s="7"/>
      <c r="AH250" s="147">
        <f t="shared" ref="AH250:AH263" si="300">B250</f>
        <v>2</v>
      </c>
      <c r="AI250" s="135" t="str">
        <f t="shared" ref="AI250:AI263" si="301">VLOOKUP(VLOOKUP($AH250,$AE$249:$AF$263,2,),$Z$249:$AC$263,3,)</f>
        <v>Lucas Hartley</v>
      </c>
      <c r="AJ250" s="135" t="str">
        <f t="shared" ref="AJ250:AJ263" si="302">VLOOKUP(VLOOKUP($AH250,$AE$249:$AF$263,2,),$Z$249:$AC$263,4,)</f>
        <v>How Wood</v>
      </c>
      <c r="AK250" s="148">
        <f t="shared" ref="AK250:AK263" si="303">VLOOKUP($AI250,$C$249:$E$263,3,)</f>
        <v>48.11</v>
      </c>
      <c r="AL250" s="148">
        <f t="shared" ref="AL250:AL258" si="304">VLOOKUP($AH250,$AE$249:$AF$263,2,)</f>
        <v>48.76</v>
      </c>
      <c r="AM250" s="149" t="str">
        <f>IFERROR(IF(FIND("DQ",AL250),VLOOKUP(AL250,'DQ Codes'!$B:$C,2,),""),"")</f>
        <v/>
      </c>
    </row>
    <row r="251" spans="2:39" ht="15" customHeight="1" x14ac:dyDescent="0.25">
      <c r="B251" s="11">
        <v>3</v>
      </c>
      <c r="C251" t="s">
        <v>28</v>
      </c>
      <c r="D251" t="s">
        <v>12</v>
      </c>
      <c r="E251" s="7">
        <v>56</v>
      </c>
      <c r="K251" s="35">
        <f t="shared" ref="K251" si="305">K253-1</f>
        <v>2</v>
      </c>
      <c r="L251" s="36" t="str">
        <f t="shared" si="282"/>
        <v>Alexandeh Ghosh</v>
      </c>
      <c r="M251" s="36" t="str">
        <f t="shared" si="283"/>
        <v>Edge Grove</v>
      </c>
      <c r="N251" s="37">
        <f t="shared" si="284"/>
        <v>56</v>
      </c>
      <c r="O251" s="19">
        <v>9</v>
      </c>
      <c r="P251" s="36"/>
      <c r="Q251" s="20">
        <v>1</v>
      </c>
      <c r="R251" s="20">
        <f t="shared" si="285"/>
        <v>3</v>
      </c>
      <c r="S251" s="42" t="str">
        <f t="shared" si="286"/>
        <v>913</v>
      </c>
      <c r="T251" s="19" t="str">
        <f>VLOOKUP($R251,$K$249:$N$255,T$28,)</f>
        <v>Raphael John</v>
      </c>
      <c r="U251" s="19" t="str">
        <f>VLOOKUP($R251,$K$249:$N$255,U$28,)</f>
        <v>Heath Mount</v>
      </c>
      <c r="V251" s="30">
        <f>VLOOKUP($R251,$K$249:$N$255,V$28,)</f>
        <v>55.67</v>
      </c>
      <c r="X251" s="17">
        <f t="shared" si="294"/>
        <v>1</v>
      </c>
      <c r="Y251" s="19">
        <f t="shared" si="295"/>
        <v>3</v>
      </c>
      <c r="Z251" s="43">
        <f>VLOOKUP($S251,'Programme and CT sheets'!$A:$I,8,)</f>
        <v>50.3</v>
      </c>
      <c r="AB251" s="44" t="str">
        <f t="shared" si="296"/>
        <v>Raphael John</v>
      </c>
      <c r="AC251" s="44" t="str">
        <f t="shared" si="297"/>
        <v>Heath Mount</v>
      </c>
      <c r="AE251" s="11">
        <f t="shared" si="298"/>
        <v>5</v>
      </c>
      <c r="AF251" s="7">
        <f t="shared" si="299"/>
        <v>50.3</v>
      </c>
      <c r="AG251" s="7"/>
      <c r="AH251" s="147">
        <f t="shared" si="300"/>
        <v>3</v>
      </c>
      <c r="AI251" s="135" t="str">
        <f t="shared" si="301"/>
        <v>George Gray</v>
      </c>
      <c r="AJ251" s="135" t="str">
        <f t="shared" si="302"/>
        <v>Berkhamsted</v>
      </c>
      <c r="AK251" s="148">
        <f t="shared" si="303"/>
        <v>54.98</v>
      </c>
      <c r="AL251" s="148">
        <f t="shared" si="304"/>
        <v>49.74</v>
      </c>
      <c r="AM251" s="149" t="str">
        <f>IFERROR(IF(FIND("DQ",AL251),VLOOKUP(AL251,'DQ Codes'!$B:$C,2,),""),"")</f>
        <v/>
      </c>
    </row>
    <row r="252" spans="2:39" ht="15" customHeight="1" x14ac:dyDescent="0.25">
      <c r="B252" s="11">
        <v>4</v>
      </c>
      <c r="C252" t="s">
        <v>43</v>
      </c>
      <c r="D252" t="s">
        <v>22</v>
      </c>
      <c r="E252" s="7">
        <v>55.86</v>
      </c>
      <c r="K252" s="35">
        <f>K254+1</f>
        <v>6</v>
      </c>
      <c r="L252" s="36" t="str">
        <f t="shared" si="282"/>
        <v>Brodie Stirling</v>
      </c>
      <c r="M252" s="36" t="str">
        <f t="shared" si="283"/>
        <v>Great Missenden</v>
      </c>
      <c r="N252" s="37">
        <f t="shared" si="284"/>
        <v>55.86</v>
      </c>
      <c r="O252" s="19">
        <v>9</v>
      </c>
      <c r="P252" s="36"/>
      <c r="Q252" s="20">
        <v>1</v>
      </c>
      <c r="R252" s="20">
        <f t="shared" si="285"/>
        <v>4</v>
      </c>
      <c r="S252" s="42" t="str">
        <f t="shared" si="286"/>
        <v>914</v>
      </c>
      <c r="T252" s="19" t="str">
        <f>VLOOKUP($R252,$K$249:$N$255,T$28,)</f>
        <v>Henry Baxendale</v>
      </c>
      <c r="U252" s="19" t="str">
        <f>VLOOKUP($R252,$K$249:$N$255,U$28,)</f>
        <v>Heath Mount</v>
      </c>
      <c r="V252" s="30">
        <f>VLOOKUP($R252,$K$249:$N$255,V$28,)</f>
        <v>55</v>
      </c>
      <c r="X252" s="17">
        <f t="shared" si="294"/>
        <v>1</v>
      </c>
      <c r="Y252" s="19">
        <f t="shared" si="295"/>
        <v>4</v>
      </c>
      <c r="Z252" s="43">
        <f>VLOOKUP($S252,'Programme and CT sheets'!$A:$I,8,)</f>
        <v>49.94</v>
      </c>
      <c r="AB252" s="44" t="str">
        <f t="shared" si="296"/>
        <v>Henry Baxendale</v>
      </c>
      <c r="AC252" s="44" t="str">
        <f t="shared" si="297"/>
        <v>Heath Mount</v>
      </c>
      <c r="AE252" s="11">
        <f t="shared" si="298"/>
        <v>4</v>
      </c>
      <c r="AF252" s="7">
        <f t="shared" si="299"/>
        <v>49.94</v>
      </c>
      <c r="AG252" s="7"/>
      <c r="AH252" s="147">
        <f t="shared" si="300"/>
        <v>4</v>
      </c>
      <c r="AI252" s="135" t="str">
        <f t="shared" si="301"/>
        <v>Henry Baxendale</v>
      </c>
      <c r="AJ252" s="135" t="str">
        <f t="shared" si="302"/>
        <v>Heath Mount</v>
      </c>
      <c r="AK252" s="148">
        <f t="shared" si="303"/>
        <v>55</v>
      </c>
      <c r="AL252" s="148">
        <f t="shared" si="304"/>
        <v>49.94</v>
      </c>
      <c r="AM252" s="149" t="str">
        <f>IFERROR(IF(FIND("DQ",AL252),VLOOKUP(AL252,'DQ Codes'!$B:$C,2,),""),"")</f>
        <v/>
      </c>
    </row>
    <row r="253" spans="2:39" ht="15" customHeight="1" x14ac:dyDescent="0.25">
      <c r="B253" s="11">
        <v>5</v>
      </c>
      <c r="C253" t="s">
        <v>42</v>
      </c>
      <c r="D253" t="s">
        <v>15</v>
      </c>
      <c r="E253" s="7">
        <v>55.67</v>
      </c>
      <c r="K253" s="35">
        <f>K255-1</f>
        <v>3</v>
      </c>
      <c r="L253" s="36" t="str">
        <f t="shared" si="282"/>
        <v>Raphael John</v>
      </c>
      <c r="M253" s="36" t="str">
        <f t="shared" si="283"/>
        <v>Heath Mount</v>
      </c>
      <c r="N253" s="37">
        <f t="shared" si="284"/>
        <v>55.67</v>
      </c>
      <c r="O253" s="19">
        <v>9</v>
      </c>
      <c r="P253" s="36"/>
      <c r="Q253" s="20">
        <v>1</v>
      </c>
      <c r="R253" s="20">
        <f t="shared" si="285"/>
        <v>5</v>
      </c>
      <c r="S253" s="42" t="str">
        <f t="shared" si="286"/>
        <v>915</v>
      </c>
      <c r="T253" s="19" t="str">
        <f>VLOOKUP($R253,$K$249:$N$255,T$28,)</f>
        <v>Charlie Sylvester</v>
      </c>
      <c r="U253" s="19" t="str">
        <f>VLOOKUP($R253,$K$249:$N$255,U$28,)</f>
        <v>Harvey Road</v>
      </c>
      <c r="V253" s="30">
        <f>VLOOKUP($R253,$K$249:$N$255,V$28,)</f>
        <v>55.56</v>
      </c>
      <c r="X253" s="17">
        <f t="shared" si="294"/>
        <v>1</v>
      </c>
      <c r="Y253" s="19">
        <f t="shared" si="295"/>
        <v>5</v>
      </c>
      <c r="Z253" s="43">
        <f>VLOOKUP($S253,'Programme and CT sheets'!$A:$I,8,)</f>
        <v>51.48</v>
      </c>
      <c r="AB253" s="44" t="str">
        <f t="shared" si="296"/>
        <v>Charlie Sylvester</v>
      </c>
      <c r="AC253" s="44" t="str">
        <f t="shared" si="297"/>
        <v>Harvey Road</v>
      </c>
      <c r="AE253" s="11">
        <f t="shared" si="298"/>
        <v>8</v>
      </c>
      <c r="AF253" s="7">
        <f t="shared" si="299"/>
        <v>51.48</v>
      </c>
      <c r="AG253" s="7"/>
      <c r="AH253" s="147">
        <f t="shared" si="300"/>
        <v>5</v>
      </c>
      <c r="AI253" s="135" t="str">
        <f t="shared" si="301"/>
        <v>Raphael John</v>
      </c>
      <c r="AJ253" s="135" t="str">
        <f t="shared" si="302"/>
        <v>Heath Mount</v>
      </c>
      <c r="AK253" s="148">
        <f t="shared" si="303"/>
        <v>55.67</v>
      </c>
      <c r="AL253" s="148">
        <f t="shared" si="304"/>
        <v>50.3</v>
      </c>
      <c r="AM253" s="149" t="str">
        <f>IFERROR(IF(FIND("DQ",AL253),VLOOKUP(AL253,'DQ Codes'!$B:$C,2,),""),"")</f>
        <v/>
      </c>
    </row>
    <row r="254" spans="2:39" ht="15" customHeight="1" x14ac:dyDescent="0.25">
      <c r="B254" s="11">
        <v>6</v>
      </c>
      <c r="C254" t="s">
        <v>33</v>
      </c>
      <c r="D254" t="s">
        <v>16</v>
      </c>
      <c r="E254" s="7">
        <v>55.56</v>
      </c>
      <c r="K254" s="35">
        <f>K255+1</f>
        <v>5</v>
      </c>
      <c r="L254" s="36" t="str">
        <f t="shared" si="282"/>
        <v>Charlie Sylvester</v>
      </c>
      <c r="M254" s="36" t="str">
        <f t="shared" si="283"/>
        <v>Harvey Road</v>
      </c>
      <c r="N254" s="37">
        <f t="shared" si="284"/>
        <v>55.56</v>
      </c>
      <c r="O254" s="19">
        <v>9</v>
      </c>
      <c r="P254" s="36"/>
      <c r="Q254" s="20">
        <v>1</v>
      </c>
      <c r="R254" s="20">
        <f>R255-1</f>
        <v>6</v>
      </c>
      <c r="S254" s="42" t="str">
        <f t="shared" si="286"/>
        <v>916</v>
      </c>
      <c r="T254" s="19" t="str">
        <f>VLOOKUP($R254,$K$249:$N$255,T$28,)</f>
        <v>Brodie Stirling</v>
      </c>
      <c r="U254" s="19" t="str">
        <f>VLOOKUP($R254,$K$249:$N$255,U$28,)</f>
        <v>Great Missenden</v>
      </c>
      <c r="V254" s="30">
        <f>VLOOKUP($R254,$K$249:$N$255,V$28,)</f>
        <v>55.86</v>
      </c>
      <c r="X254" s="17">
        <f t="shared" si="294"/>
        <v>1</v>
      </c>
      <c r="Y254" s="19">
        <f t="shared" si="295"/>
        <v>6</v>
      </c>
      <c r="Z254" s="43">
        <f>VLOOKUP($S254,'Programme and CT sheets'!$A:$I,8,)</f>
        <v>67.13</v>
      </c>
      <c r="AB254" s="44" t="str">
        <f t="shared" si="296"/>
        <v>Brodie Stirling</v>
      </c>
      <c r="AC254" s="44" t="str">
        <f t="shared" si="297"/>
        <v>Great Missenden</v>
      </c>
      <c r="AE254" s="11">
        <f t="shared" si="298"/>
        <v>12</v>
      </c>
      <c r="AF254" s="7">
        <f t="shared" si="299"/>
        <v>67.13</v>
      </c>
      <c r="AG254" s="7"/>
      <c r="AH254" s="147">
        <f t="shared" si="300"/>
        <v>6</v>
      </c>
      <c r="AI254" s="135" t="str">
        <f t="shared" si="301"/>
        <v>Theo Lim</v>
      </c>
      <c r="AJ254" s="135" t="str">
        <f t="shared" si="302"/>
        <v>St Anthony's</v>
      </c>
      <c r="AK254" s="148">
        <f t="shared" si="303"/>
        <v>51.41</v>
      </c>
      <c r="AL254" s="148">
        <f t="shared" si="304"/>
        <v>50.51</v>
      </c>
      <c r="AM254" s="149" t="str">
        <f>IFERROR(IF(FIND("DQ",AL254),VLOOKUP(AL254,'DQ Codes'!$B:$C,2,),""),"")</f>
        <v/>
      </c>
    </row>
    <row r="255" spans="2:39" ht="15" customHeight="1" x14ac:dyDescent="0.25">
      <c r="B255" s="11">
        <v>7</v>
      </c>
      <c r="C255" t="s">
        <v>34</v>
      </c>
      <c r="D255" t="s">
        <v>15</v>
      </c>
      <c r="E255" s="7">
        <v>55</v>
      </c>
      <c r="K255" s="40">
        <v>4</v>
      </c>
      <c r="L255" s="38" t="str">
        <f t="shared" si="282"/>
        <v>Henry Baxendale</v>
      </c>
      <c r="M255" s="38" t="str">
        <f t="shared" si="283"/>
        <v>Heath Mount</v>
      </c>
      <c r="N255" s="39">
        <f t="shared" si="284"/>
        <v>55</v>
      </c>
      <c r="O255" s="19">
        <v>9</v>
      </c>
      <c r="P255" s="36"/>
      <c r="Q255" s="20">
        <v>1</v>
      </c>
      <c r="R255" s="101">
        <v>7</v>
      </c>
      <c r="S255" s="42" t="str">
        <f t="shared" si="286"/>
        <v>917</v>
      </c>
      <c r="T255" s="19" t="str">
        <f>VLOOKUP($R255,$K$249:$N$255,T$28,)</f>
        <v>Nuccio Stanton-Rotondi</v>
      </c>
      <c r="U255" s="19" t="str">
        <f>VLOOKUP($R255,$K$249:$N$255,U$28,)</f>
        <v>Edge Grove</v>
      </c>
      <c r="V255" s="30">
        <f>VLOOKUP($R255,$K$249:$N$255,V$28,)</f>
        <v>56.16</v>
      </c>
      <c r="X255" s="17">
        <f t="shared" si="294"/>
        <v>1</v>
      </c>
      <c r="Y255" s="19">
        <f t="shared" si="295"/>
        <v>7</v>
      </c>
      <c r="Z255" s="43">
        <f>VLOOKUP($S255,'Programme and CT sheets'!$A:$I,8,)</f>
        <v>199.49</v>
      </c>
      <c r="AB255" s="44" t="str">
        <f t="shared" si="296"/>
        <v>Nuccio Stanton-Rotondi</v>
      </c>
      <c r="AC255" s="44" t="str">
        <f t="shared" si="297"/>
        <v>Edge Grove</v>
      </c>
      <c r="AE255" s="11">
        <f t="shared" si="298"/>
        <v>14</v>
      </c>
      <c r="AF255" s="7">
        <f t="shared" si="299"/>
        <v>199.49</v>
      </c>
      <c r="AG255" s="7"/>
      <c r="AH255" s="147">
        <f t="shared" si="300"/>
        <v>7</v>
      </c>
      <c r="AI255" s="135" t="str">
        <f t="shared" si="301"/>
        <v>William Buckley</v>
      </c>
      <c r="AJ255" s="135" t="str">
        <f t="shared" si="302"/>
        <v>Parkgate</v>
      </c>
      <c r="AK255" s="148">
        <f t="shared" si="303"/>
        <v>51.8</v>
      </c>
      <c r="AL255" s="148">
        <f t="shared" si="304"/>
        <v>50.69</v>
      </c>
      <c r="AM255" s="149" t="str">
        <f>IFERROR(IF(FIND("DQ",AL255),VLOOKUP(AL255,'DQ Codes'!$B:$C,2,),""),"")</f>
        <v/>
      </c>
    </row>
    <row r="256" spans="2:39" ht="15" customHeight="1" x14ac:dyDescent="0.25">
      <c r="B256" s="11">
        <v>8</v>
      </c>
      <c r="C256" t="s">
        <v>35</v>
      </c>
      <c r="D256" t="s">
        <v>17</v>
      </c>
      <c r="E256" s="7">
        <v>54.98</v>
      </c>
      <c r="K256" s="32">
        <f t="shared" ref="K256" si="306">K258+1</f>
        <v>8</v>
      </c>
      <c r="L256" s="33" t="str">
        <f t="shared" ref="L256:L263" si="307">C256</f>
        <v>George Gray</v>
      </c>
      <c r="M256" s="33" t="str">
        <f t="shared" ref="M256:M263" si="308">D256</f>
        <v>Berkhamsted</v>
      </c>
      <c r="N256" s="34">
        <f t="shared" ref="N256:N263" si="309">E256</f>
        <v>54.98</v>
      </c>
      <c r="O256" s="19">
        <v>9</v>
      </c>
      <c r="P256" s="36"/>
      <c r="Q256" s="20">
        <v>2</v>
      </c>
      <c r="R256" s="20">
        <f t="shared" ref="R256:R261" si="310">R257-1</f>
        <v>1</v>
      </c>
      <c r="S256" s="42" t="str">
        <f t="shared" ref="S256:S263" si="311">CONCATENATE(TEXT(O256,0),TEXT(Q256,0),TEXT(R256,0))</f>
        <v>921</v>
      </c>
      <c r="T256" s="19" t="str">
        <f>VLOOKUP($R256,$K$256:$N$263,T$28,)</f>
        <v>Shinnosuke Hashiba-Charlton</v>
      </c>
      <c r="U256" s="19" t="str">
        <f>VLOOKUP($R256,$K$256:$N$263,U$28,)</f>
        <v>Aldenham</v>
      </c>
      <c r="V256" s="30">
        <f>VLOOKUP($R256,$K$256:$N$263,V$28,)</f>
        <v>54</v>
      </c>
      <c r="X256" s="17">
        <f t="shared" si="294"/>
        <v>2</v>
      </c>
      <c r="Y256" s="19">
        <f t="shared" si="295"/>
        <v>1</v>
      </c>
      <c r="Z256" s="43">
        <f>VLOOKUP($S256,'Programme and CT sheets'!$A:$I,8,)</f>
        <v>199.48</v>
      </c>
      <c r="AB256" s="44" t="str">
        <f t="shared" si="296"/>
        <v>Shinnosuke Hashiba-Charlton</v>
      </c>
      <c r="AC256" s="44" t="str">
        <f t="shared" si="297"/>
        <v>Aldenham</v>
      </c>
      <c r="AE256" s="11">
        <f t="shared" si="298"/>
        <v>13</v>
      </c>
      <c r="AF256" s="7">
        <f t="shared" si="299"/>
        <v>199.48</v>
      </c>
      <c r="AG256" s="7"/>
      <c r="AH256" s="147">
        <f t="shared" si="300"/>
        <v>8</v>
      </c>
      <c r="AI256" s="135" t="str">
        <f t="shared" si="301"/>
        <v>Charlie Sylvester</v>
      </c>
      <c r="AJ256" s="135" t="str">
        <f t="shared" si="302"/>
        <v>Harvey Road</v>
      </c>
      <c r="AK256" s="148">
        <f t="shared" si="303"/>
        <v>55.56</v>
      </c>
      <c r="AL256" s="148">
        <f t="shared" si="304"/>
        <v>51.48</v>
      </c>
      <c r="AM256" s="149" t="str">
        <f>IFERROR(IF(FIND("DQ",AL256),VLOOKUP(AL256,'DQ Codes'!$B:$C,2,),""),"")</f>
        <v/>
      </c>
    </row>
    <row r="257" spans="2:39" ht="15" customHeight="1" x14ac:dyDescent="0.25">
      <c r="B257" s="11">
        <v>9</v>
      </c>
      <c r="C257" t="s">
        <v>38</v>
      </c>
      <c r="D257" t="s">
        <v>20</v>
      </c>
      <c r="E257" s="7">
        <v>54</v>
      </c>
      <c r="K257" s="35">
        <f t="shared" ref="K257" si="312">K259-1</f>
        <v>1</v>
      </c>
      <c r="L257" s="36" t="str">
        <f t="shared" si="307"/>
        <v>Shinnosuke Hashiba-Charlton</v>
      </c>
      <c r="M257" s="36" t="str">
        <f t="shared" si="308"/>
        <v>Aldenham</v>
      </c>
      <c r="N257" s="37">
        <f t="shared" si="309"/>
        <v>54</v>
      </c>
      <c r="O257" s="19">
        <v>9</v>
      </c>
      <c r="P257" s="36"/>
      <c r="Q257" s="20">
        <v>2</v>
      </c>
      <c r="R257" s="20">
        <f t="shared" si="310"/>
        <v>2</v>
      </c>
      <c r="S257" s="42" t="str">
        <f t="shared" si="311"/>
        <v>922</v>
      </c>
      <c r="T257" s="19" t="str">
        <f>VLOOKUP($R257,$K$256:$N$263,T$28,)</f>
        <v>George Collier</v>
      </c>
      <c r="U257" s="19" t="str">
        <f>VLOOKUP($R257,$K$256:$N$263,U$28,)</f>
        <v>Berkhamsted</v>
      </c>
      <c r="V257" s="30">
        <f>VLOOKUP($R257,$K$256:$N$263,V$28,)</f>
        <v>53.14</v>
      </c>
      <c r="X257" s="17">
        <f t="shared" si="294"/>
        <v>2</v>
      </c>
      <c r="Y257" s="19">
        <f t="shared" si="295"/>
        <v>2</v>
      </c>
      <c r="Z257" s="43">
        <f>VLOOKUP($S257,'Programme and CT sheets'!$A:$I,8,)</f>
        <v>48.41</v>
      </c>
      <c r="AB257" s="44" t="str">
        <f t="shared" si="296"/>
        <v>George Collier</v>
      </c>
      <c r="AC257" s="44" t="str">
        <f t="shared" si="297"/>
        <v>Berkhamsted</v>
      </c>
      <c r="AE257" s="11">
        <f t="shared" si="298"/>
        <v>1</v>
      </c>
      <c r="AF257" s="7">
        <f t="shared" si="299"/>
        <v>48.41</v>
      </c>
      <c r="AG257" s="7"/>
      <c r="AH257" s="147">
        <f t="shared" si="300"/>
        <v>9</v>
      </c>
      <c r="AI257" s="135" t="str">
        <f t="shared" si="301"/>
        <v>Myles  Presence</v>
      </c>
      <c r="AJ257" s="135" t="str">
        <f t="shared" si="302"/>
        <v>Heath Mount</v>
      </c>
      <c r="AK257" s="148">
        <f t="shared" si="303"/>
        <v>52</v>
      </c>
      <c r="AL257" s="148">
        <f t="shared" si="304"/>
        <v>52.83</v>
      </c>
      <c r="AM257" s="149" t="str">
        <f>IFERROR(IF(FIND("DQ",AL257),VLOOKUP(AL257,'DQ Codes'!$B:$C,2,),""),"")</f>
        <v/>
      </c>
    </row>
    <row r="258" spans="2:39" ht="15" customHeight="1" x14ac:dyDescent="0.25">
      <c r="B258" s="11">
        <v>10</v>
      </c>
      <c r="C258" t="s">
        <v>41</v>
      </c>
      <c r="D258" t="s">
        <v>21</v>
      </c>
      <c r="E258" s="7">
        <v>53.44</v>
      </c>
      <c r="K258" s="35">
        <f t="shared" ref="K258" si="313">K260+1</f>
        <v>7</v>
      </c>
      <c r="L258" s="36" t="str">
        <f t="shared" si="307"/>
        <v>Joseph Kelly</v>
      </c>
      <c r="M258" s="36" t="str">
        <f t="shared" si="308"/>
        <v>St Cuthbert Mayne</v>
      </c>
      <c r="N258" s="37">
        <f t="shared" si="309"/>
        <v>53.44</v>
      </c>
      <c r="O258" s="19">
        <v>9</v>
      </c>
      <c r="P258" s="36"/>
      <c r="Q258" s="20">
        <v>2</v>
      </c>
      <c r="R258" s="20">
        <f t="shared" si="310"/>
        <v>3</v>
      </c>
      <c r="S258" s="42" t="str">
        <f t="shared" si="311"/>
        <v>923</v>
      </c>
      <c r="T258" s="19" t="str">
        <f>VLOOKUP($R258,$K$256:$N$263,T$28,)</f>
        <v>William Buckley</v>
      </c>
      <c r="U258" s="19" t="str">
        <f>VLOOKUP($R258,$K$256:$N$263,U$28,)</f>
        <v>Parkgate</v>
      </c>
      <c r="V258" s="30">
        <f>VLOOKUP($R258,$K$256:$N$263,V$28,)</f>
        <v>51.8</v>
      </c>
      <c r="X258" s="17">
        <f t="shared" si="294"/>
        <v>2</v>
      </c>
      <c r="Y258" s="19">
        <f t="shared" si="295"/>
        <v>3</v>
      </c>
      <c r="Z258" s="43">
        <f>VLOOKUP($S258,'Programme and CT sheets'!$A:$I,8,)</f>
        <v>50.69</v>
      </c>
      <c r="AB258" s="44" t="str">
        <f t="shared" si="296"/>
        <v>William Buckley</v>
      </c>
      <c r="AC258" s="44" t="str">
        <f t="shared" si="297"/>
        <v>Parkgate</v>
      </c>
      <c r="AE258" s="11">
        <f t="shared" si="298"/>
        <v>7</v>
      </c>
      <c r="AF258" s="7">
        <f t="shared" si="299"/>
        <v>50.69</v>
      </c>
      <c r="AG258" s="7"/>
      <c r="AH258" s="147">
        <f t="shared" si="300"/>
        <v>10</v>
      </c>
      <c r="AI258" s="135" t="str">
        <f t="shared" si="301"/>
        <v>Joseph Kelly</v>
      </c>
      <c r="AJ258" s="135" t="str">
        <f t="shared" si="302"/>
        <v>St Cuthbert Mayne</v>
      </c>
      <c r="AK258" s="148">
        <f t="shared" si="303"/>
        <v>53.44</v>
      </c>
      <c r="AL258" s="148">
        <f t="shared" si="304"/>
        <v>56.23</v>
      </c>
      <c r="AM258" s="149" t="str">
        <f>IFERROR(IF(FIND("DQ",AL258),VLOOKUP(AL258,'DQ Codes'!$B:$C,2,),""),"")</f>
        <v/>
      </c>
    </row>
    <row r="259" spans="2:39" ht="15" customHeight="1" x14ac:dyDescent="0.25">
      <c r="B259" s="11">
        <v>11</v>
      </c>
      <c r="C259" t="s">
        <v>201</v>
      </c>
      <c r="D259" t="s">
        <v>17</v>
      </c>
      <c r="E259" s="7">
        <v>53.14</v>
      </c>
      <c r="K259" s="35">
        <f t="shared" ref="K259" si="314">K261-1</f>
        <v>2</v>
      </c>
      <c r="L259" s="36" t="str">
        <f t="shared" si="307"/>
        <v>George Collier</v>
      </c>
      <c r="M259" s="36" t="str">
        <f t="shared" si="308"/>
        <v>Berkhamsted</v>
      </c>
      <c r="N259" s="37">
        <f t="shared" si="309"/>
        <v>53.14</v>
      </c>
      <c r="O259" s="19">
        <v>9</v>
      </c>
      <c r="P259" s="36"/>
      <c r="Q259" s="20">
        <v>2</v>
      </c>
      <c r="R259" s="20">
        <f t="shared" si="310"/>
        <v>4</v>
      </c>
      <c r="S259" s="42" t="str">
        <f t="shared" si="311"/>
        <v>924</v>
      </c>
      <c r="T259" s="19" t="str">
        <f>VLOOKUP($R259,$K$256:$N$263,T$28,)</f>
        <v>Lucas Hartley</v>
      </c>
      <c r="U259" s="19" t="str">
        <f>VLOOKUP($R259,$K$256:$N$263,U$28,)</f>
        <v>How Wood</v>
      </c>
      <c r="V259" s="30">
        <f>VLOOKUP($R259,$K$256:$N$263,V$28,)</f>
        <v>48.11</v>
      </c>
      <c r="X259" s="17">
        <f t="shared" si="294"/>
        <v>2</v>
      </c>
      <c r="Y259" s="19">
        <f t="shared" si="295"/>
        <v>4</v>
      </c>
      <c r="Z259" s="43">
        <f>VLOOKUP($S259,'Programme and CT sheets'!$A:$I,8,)</f>
        <v>48.76</v>
      </c>
      <c r="AB259" s="44" t="str">
        <f t="shared" si="296"/>
        <v>Lucas Hartley</v>
      </c>
      <c r="AC259" s="44" t="str">
        <f t="shared" si="297"/>
        <v>How Wood</v>
      </c>
      <c r="AE259" s="11">
        <f t="shared" si="298"/>
        <v>2</v>
      </c>
      <c r="AF259" s="7">
        <f t="shared" si="299"/>
        <v>48.76</v>
      </c>
      <c r="AG259" s="7"/>
      <c r="AH259" s="147">
        <f t="shared" si="300"/>
        <v>11</v>
      </c>
      <c r="AI259" s="135" t="str">
        <f t="shared" si="301"/>
        <v>Alexandeh Ghosh</v>
      </c>
      <c r="AJ259" s="135" t="str">
        <f t="shared" si="302"/>
        <v>Edge Grove</v>
      </c>
      <c r="AK259" s="148">
        <f t="shared" si="303"/>
        <v>56</v>
      </c>
      <c r="AL259" s="148" t="s">
        <v>500</v>
      </c>
      <c r="AM259" s="149" t="str">
        <f>IFERROR(IF(FIND("DQ",AL259),VLOOKUP(AL259,'DQ Codes'!$B:$C,2,),""),"")</f>
        <v/>
      </c>
    </row>
    <row r="260" spans="2:39" ht="15" customHeight="1" x14ac:dyDescent="0.25">
      <c r="B260" s="11">
        <v>12</v>
      </c>
      <c r="C260" t="s">
        <v>32</v>
      </c>
      <c r="D260" t="s">
        <v>15</v>
      </c>
      <c r="E260" s="7">
        <v>52</v>
      </c>
      <c r="K260" s="35">
        <f>K262+1</f>
        <v>6</v>
      </c>
      <c r="L260" s="36" t="str">
        <f t="shared" si="307"/>
        <v>Myles  Presence</v>
      </c>
      <c r="M260" s="36" t="str">
        <f t="shared" si="308"/>
        <v>Heath Mount</v>
      </c>
      <c r="N260" s="37">
        <f t="shared" si="309"/>
        <v>52</v>
      </c>
      <c r="O260" s="19">
        <v>9</v>
      </c>
      <c r="P260" s="36"/>
      <c r="Q260" s="20">
        <v>2</v>
      </c>
      <c r="R260" s="20">
        <f t="shared" si="310"/>
        <v>5</v>
      </c>
      <c r="S260" s="42" t="str">
        <f t="shared" si="311"/>
        <v>925</v>
      </c>
      <c r="T260" s="19" t="str">
        <f>VLOOKUP($R260,$K$256:$N$263,T$28,)</f>
        <v>Theo Lim</v>
      </c>
      <c r="U260" s="19" t="str">
        <f>VLOOKUP($R260,$K$256:$N$263,U$28,)</f>
        <v>St Anthony's</v>
      </c>
      <c r="V260" s="30">
        <f>VLOOKUP($R260,$K$256:$N$263,V$28,)</f>
        <v>51.41</v>
      </c>
      <c r="X260" s="17">
        <f t="shared" si="294"/>
        <v>2</v>
      </c>
      <c r="Y260" s="19">
        <f t="shared" si="295"/>
        <v>5</v>
      </c>
      <c r="Z260" s="43">
        <f>VLOOKUP($S260,'Programme and CT sheets'!$A:$I,8,)</f>
        <v>50.51</v>
      </c>
      <c r="AB260" s="44" t="str">
        <f t="shared" si="296"/>
        <v>Theo Lim</v>
      </c>
      <c r="AC260" s="44" t="str">
        <f t="shared" si="297"/>
        <v>St Anthony's</v>
      </c>
      <c r="AE260" s="11">
        <f t="shared" si="298"/>
        <v>6</v>
      </c>
      <c r="AF260" s="7">
        <f t="shared" si="299"/>
        <v>50.51</v>
      </c>
      <c r="AG260" s="7"/>
      <c r="AH260" s="147">
        <f t="shared" si="300"/>
        <v>12</v>
      </c>
      <c r="AI260" s="135" t="str">
        <f t="shared" si="301"/>
        <v>Brodie Stirling</v>
      </c>
      <c r="AJ260" s="135" t="str">
        <f t="shared" si="302"/>
        <v>Great Missenden</v>
      </c>
      <c r="AK260" s="148">
        <f t="shared" si="303"/>
        <v>55.86</v>
      </c>
      <c r="AL260" s="148" t="s">
        <v>501</v>
      </c>
      <c r="AM260" s="149" t="str">
        <f>IFERROR(IF(FIND("DQ",AL260),VLOOKUP(AL260,'DQ Codes'!$B:$C,2,),""),"")</f>
        <v/>
      </c>
    </row>
    <row r="261" spans="2:39" ht="45" x14ac:dyDescent="0.25">
      <c r="B261" s="11">
        <v>13</v>
      </c>
      <c r="C261" t="s">
        <v>30</v>
      </c>
      <c r="D261" t="s">
        <v>14</v>
      </c>
      <c r="E261" s="7">
        <v>51.8</v>
      </c>
      <c r="K261" s="35">
        <f>K263-1</f>
        <v>3</v>
      </c>
      <c r="L261" s="36" t="str">
        <f t="shared" si="307"/>
        <v>William Buckley</v>
      </c>
      <c r="M261" s="36" t="str">
        <f t="shared" si="308"/>
        <v>Parkgate</v>
      </c>
      <c r="N261" s="37">
        <f t="shared" si="309"/>
        <v>51.8</v>
      </c>
      <c r="O261" s="19">
        <v>9</v>
      </c>
      <c r="P261" s="36"/>
      <c r="Q261" s="20">
        <v>2</v>
      </c>
      <c r="R261" s="20">
        <f t="shared" si="310"/>
        <v>6</v>
      </c>
      <c r="S261" s="42" t="str">
        <f t="shared" si="311"/>
        <v>926</v>
      </c>
      <c r="T261" s="19" t="str">
        <f>VLOOKUP($R261,$K$256:$N$263,T$28,)</f>
        <v>Myles  Presence</v>
      </c>
      <c r="U261" s="19" t="str">
        <f>VLOOKUP($R261,$K$256:$N$263,U$28,)</f>
        <v>Heath Mount</v>
      </c>
      <c r="V261" s="30">
        <f>VLOOKUP($R261,$K$256:$N$263,V$28,)</f>
        <v>52</v>
      </c>
      <c r="X261" s="17">
        <f t="shared" si="294"/>
        <v>2</v>
      </c>
      <c r="Y261" s="19">
        <f t="shared" si="295"/>
        <v>6</v>
      </c>
      <c r="Z261" s="43">
        <f>VLOOKUP($S261,'Programme and CT sheets'!$A:$I,8,)</f>
        <v>52.83</v>
      </c>
      <c r="AB261" s="44" t="str">
        <f t="shared" si="296"/>
        <v>Myles  Presence</v>
      </c>
      <c r="AC261" s="44" t="str">
        <f t="shared" si="297"/>
        <v>Heath Mount</v>
      </c>
      <c r="AE261" s="11">
        <f t="shared" si="298"/>
        <v>9</v>
      </c>
      <c r="AF261" s="7">
        <f t="shared" si="299"/>
        <v>52.83</v>
      </c>
      <c r="AG261" s="7"/>
      <c r="AH261" s="147">
        <f t="shared" si="300"/>
        <v>13</v>
      </c>
      <c r="AI261" s="135" t="str">
        <f t="shared" si="301"/>
        <v>Shinnosuke Hashiba-Charlton</v>
      </c>
      <c r="AJ261" s="135" t="str">
        <f t="shared" si="302"/>
        <v>Aldenham</v>
      </c>
      <c r="AK261" s="148">
        <f t="shared" si="303"/>
        <v>54</v>
      </c>
      <c r="AL261" s="148" t="s">
        <v>460</v>
      </c>
      <c r="AM261" s="149" t="str">
        <f>IFERROR(IF(FIND("DQ",AL261),VLOOKUP(AL261,'DQ Codes'!$B:$C,2,),""),"")</f>
        <v xml:space="preserve">After the start or after each turn single butterfly kick not performed before the first breaststroke leg kick </v>
      </c>
    </row>
    <row r="262" spans="2:39" ht="45" x14ac:dyDescent="0.25">
      <c r="B262" s="11">
        <v>14</v>
      </c>
      <c r="C262" t="s">
        <v>26</v>
      </c>
      <c r="D262" t="s">
        <v>10</v>
      </c>
      <c r="E262" s="7">
        <v>51.41</v>
      </c>
      <c r="K262" s="35">
        <f>K263+1</f>
        <v>5</v>
      </c>
      <c r="L262" s="36" t="str">
        <f t="shared" si="307"/>
        <v>Theo Lim</v>
      </c>
      <c r="M262" s="36" t="str">
        <f t="shared" si="308"/>
        <v>St Anthony's</v>
      </c>
      <c r="N262" s="37">
        <f t="shared" si="309"/>
        <v>51.41</v>
      </c>
      <c r="O262" s="19">
        <v>9</v>
      </c>
      <c r="P262" s="36"/>
      <c r="Q262" s="20">
        <v>2</v>
      </c>
      <c r="R262" s="20">
        <f>R263-1</f>
        <v>7</v>
      </c>
      <c r="S262" s="42" t="str">
        <f t="shared" si="311"/>
        <v>927</v>
      </c>
      <c r="T262" s="19" t="str">
        <f>VLOOKUP($R262,$K$256:$N$263,T$28,)</f>
        <v>Joseph Kelly</v>
      </c>
      <c r="U262" s="19" t="str">
        <f>VLOOKUP($R262,$K$256:$N$263,U$28,)</f>
        <v>St Cuthbert Mayne</v>
      </c>
      <c r="V262" s="30">
        <f>VLOOKUP($R262,$K$256:$N$263,V$28,)</f>
        <v>53.44</v>
      </c>
      <c r="X262" s="17">
        <f t="shared" si="294"/>
        <v>2</v>
      </c>
      <c r="Y262" s="19">
        <f t="shared" si="295"/>
        <v>7</v>
      </c>
      <c r="Z262" s="43">
        <f>VLOOKUP($S262,'Programme and CT sheets'!$A:$I,8,)</f>
        <v>56.23</v>
      </c>
      <c r="AB262" s="44" t="str">
        <f t="shared" si="296"/>
        <v>Joseph Kelly</v>
      </c>
      <c r="AC262" s="44" t="str">
        <f t="shared" si="297"/>
        <v>St Cuthbert Mayne</v>
      </c>
      <c r="AE262" s="11">
        <f t="shared" si="298"/>
        <v>10</v>
      </c>
      <c r="AF262" s="7">
        <f t="shared" si="299"/>
        <v>56.23</v>
      </c>
      <c r="AG262" s="7"/>
      <c r="AH262" s="147">
        <f t="shared" si="300"/>
        <v>14</v>
      </c>
      <c r="AI262" s="135" t="str">
        <f t="shared" si="301"/>
        <v>Nuccio Stanton-Rotondi</v>
      </c>
      <c r="AJ262" s="135" t="str">
        <f t="shared" si="302"/>
        <v>Edge Grove</v>
      </c>
      <c r="AK262" s="148">
        <f t="shared" si="303"/>
        <v>56.16</v>
      </c>
      <c r="AL262" s="148" t="s">
        <v>469</v>
      </c>
      <c r="AM262" s="149" t="str">
        <f>IFERROR(IF(FIND("DQ",AL262),VLOOKUP(AL262,'DQ Codes'!$B:$C,2,),""),"")</f>
        <v xml:space="preserve">Leg movements not simultaneous (alternating leg movement) or leg movements not on the same plane </v>
      </c>
    </row>
    <row r="263" spans="2:39" ht="45" x14ac:dyDescent="0.25">
      <c r="B263" s="11">
        <v>15</v>
      </c>
      <c r="C263" t="s">
        <v>25</v>
      </c>
      <c r="D263" t="s">
        <v>9</v>
      </c>
      <c r="E263" s="7">
        <v>48.11</v>
      </c>
      <c r="K263" s="40">
        <v>4</v>
      </c>
      <c r="L263" s="38" t="str">
        <f t="shared" si="307"/>
        <v>Lucas Hartley</v>
      </c>
      <c r="M263" s="38" t="str">
        <f t="shared" si="308"/>
        <v>How Wood</v>
      </c>
      <c r="N263" s="39">
        <f t="shared" si="309"/>
        <v>48.11</v>
      </c>
      <c r="O263" s="19">
        <v>9</v>
      </c>
      <c r="P263" s="36"/>
      <c r="Q263" s="20">
        <v>2</v>
      </c>
      <c r="R263" s="29">
        <v>8</v>
      </c>
      <c r="S263" s="42" t="str">
        <f t="shared" si="311"/>
        <v>928</v>
      </c>
      <c r="T263" s="19" t="str">
        <f>VLOOKUP($R263,$K$256:$N$263,T$28,)</f>
        <v>George Gray</v>
      </c>
      <c r="U263" s="19" t="str">
        <f>VLOOKUP($R263,$K$256:$N$263,U$28,)</f>
        <v>Berkhamsted</v>
      </c>
      <c r="V263" s="30">
        <f>VLOOKUP($R263,$K$256:$N$263,V$28,)</f>
        <v>54.98</v>
      </c>
      <c r="X263" s="17">
        <f t="shared" si="294"/>
        <v>2</v>
      </c>
      <c r="Y263" s="19">
        <f t="shared" si="295"/>
        <v>8</v>
      </c>
      <c r="Z263" s="43">
        <f>VLOOKUP($S263,'Programme and CT sheets'!$A:$I,8,)</f>
        <v>49.74</v>
      </c>
      <c r="AB263" s="44" t="str">
        <f t="shared" si="296"/>
        <v>George Gray</v>
      </c>
      <c r="AC263" s="44" t="str">
        <f t="shared" si="297"/>
        <v>Berkhamsted</v>
      </c>
      <c r="AE263" s="11">
        <f t="shared" si="298"/>
        <v>3</v>
      </c>
      <c r="AF263" s="7">
        <f t="shared" si="299"/>
        <v>49.74</v>
      </c>
      <c r="AG263" s="7"/>
      <c r="AH263" s="147">
        <f t="shared" si="300"/>
        <v>15</v>
      </c>
      <c r="AI263" s="135" t="str">
        <f t="shared" si="301"/>
        <v xml:space="preserve">Harry   Chapman </v>
      </c>
      <c r="AJ263" s="135" t="str">
        <f t="shared" si="302"/>
        <v>Roebuck Primary</v>
      </c>
      <c r="AK263" s="148">
        <f t="shared" si="303"/>
        <v>59.78</v>
      </c>
      <c r="AL263" s="148" t="s">
        <v>472</v>
      </c>
      <c r="AM263" s="149" t="str">
        <f>IFERROR(IF(FIND("DQ",AL263),VLOOKUP(AL263,'DQ Codes'!$B:$C,2,),""),"")</f>
        <v xml:space="preserve">Did not touch at turn or finish with both hands or touch not simultaneous or hands not separated </v>
      </c>
    </row>
    <row r="264" spans="2:39" ht="15" x14ac:dyDescent="0.25">
      <c r="E264" s="7"/>
      <c r="K264" s="152"/>
      <c r="L264" s="36"/>
      <c r="M264" s="36"/>
      <c r="N264" s="36"/>
      <c r="P264" s="36"/>
      <c r="Q264" s="20"/>
      <c r="R264" s="29"/>
      <c r="S264" s="42"/>
      <c r="V264" s="30"/>
      <c r="X264" s="17"/>
      <c r="Z264" s="43"/>
      <c r="AB264" s="44"/>
      <c r="AC264" s="44"/>
      <c r="AE264" s="11"/>
      <c r="AF264" s="7"/>
      <c r="AG264" s="7"/>
      <c r="AH264" s="147"/>
      <c r="AK264" s="148"/>
      <c r="AL264" s="148"/>
    </row>
    <row r="265" spans="2:39" ht="15" customHeight="1" x14ac:dyDescent="0.2">
      <c r="E265" s="7"/>
      <c r="AH265" s="136" t="str">
        <f>B266&amp;" - "&amp;C266&amp;" - "&amp;E266</f>
        <v>Event 10 - Year 5 Girls - 50m Breaststroke</v>
      </c>
    </row>
    <row r="266" spans="2:39" ht="15" customHeight="1" x14ac:dyDescent="0.2">
      <c r="B266" s="24" t="s">
        <v>344</v>
      </c>
      <c r="C266" s="2" t="s">
        <v>2</v>
      </c>
      <c r="D266" s="1"/>
      <c r="E266" s="13" t="s">
        <v>6</v>
      </c>
      <c r="G266" s="17" t="s">
        <v>356</v>
      </c>
      <c r="I266" s="19">
        <v>2</v>
      </c>
      <c r="K266" s="19" t="s">
        <v>365</v>
      </c>
      <c r="O266" s="19" t="s">
        <v>368</v>
      </c>
      <c r="P266" s="19" t="s">
        <v>369</v>
      </c>
      <c r="Q266" s="19" t="s">
        <v>367</v>
      </c>
      <c r="R266" s="19" t="s">
        <v>366</v>
      </c>
      <c r="T266" s="19">
        <v>2</v>
      </c>
      <c r="U266" s="19">
        <f>T266+1</f>
        <v>3</v>
      </c>
      <c r="V266" s="17">
        <f>U266+1</f>
        <v>4</v>
      </c>
      <c r="X266" s="19" t="s">
        <v>367</v>
      </c>
      <c r="Y266" s="19" t="s">
        <v>366</v>
      </c>
      <c r="Z266" s="19" t="s">
        <v>372</v>
      </c>
      <c r="AA266" s="19" t="s">
        <v>373</v>
      </c>
      <c r="AB266" s="19" t="s">
        <v>369</v>
      </c>
      <c r="AC266" s="19" t="s">
        <v>374</v>
      </c>
      <c r="AE266" s="19" t="s">
        <v>375</v>
      </c>
      <c r="AF266" s="19"/>
      <c r="AG266" s="19" t="s">
        <v>371</v>
      </c>
      <c r="AH266" s="145" t="s">
        <v>382</v>
      </c>
      <c r="AI266" s="145" t="s">
        <v>369</v>
      </c>
      <c r="AJ266" s="145" t="s">
        <v>374</v>
      </c>
      <c r="AK266" s="146" t="s">
        <v>384</v>
      </c>
      <c r="AL266" s="146" t="s">
        <v>383</v>
      </c>
    </row>
    <row r="267" spans="2:39" ht="15" customHeight="1" x14ac:dyDescent="0.25">
      <c r="B267" s="11">
        <v>1</v>
      </c>
      <c r="C267" s="8" t="s">
        <v>72</v>
      </c>
      <c r="D267" t="s">
        <v>52</v>
      </c>
      <c r="E267" s="7">
        <v>55.95</v>
      </c>
      <c r="K267" s="107">
        <v>2</v>
      </c>
      <c r="L267" s="33" t="str">
        <f t="shared" ref="L267:L268" si="315">C267</f>
        <v>Áine Dunwoodie</v>
      </c>
      <c r="M267" s="33" t="str">
        <f t="shared" ref="M267:M268" si="316">D267</f>
        <v>Abbot's Hill</v>
      </c>
      <c r="N267" s="34">
        <f t="shared" ref="N267:N268" si="317">E267</f>
        <v>55.95</v>
      </c>
      <c r="O267" s="36">
        <v>10</v>
      </c>
      <c r="P267" s="41"/>
      <c r="Q267" s="20">
        <v>1</v>
      </c>
      <c r="R267" s="106">
        <f>K267</f>
        <v>2</v>
      </c>
      <c r="S267" s="42" t="str">
        <f t="shared" ref="S267:S268" si="318">CONCATENATE(TEXT(O267,0),TEXT(Q267,0),TEXT(R267,0))</f>
        <v>1012</v>
      </c>
      <c r="T267" s="19" t="str">
        <f t="shared" ref="T267:V272" si="319">VLOOKUP($R267,$K$267:$N$272,T$28,)</f>
        <v>Áine Dunwoodie</v>
      </c>
      <c r="U267" s="19" t="str">
        <f t="shared" si="319"/>
        <v>Abbot's Hill</v>
      </c>
      <c r="V267" s="30">
        <f t="shared" si="319"/>
        <v>55.95</v>
      </c>
      <c r="X267" s="17">
        <f t="shared" ref="X267" si="320">IF(Q267="","",Q267)</f>
        <v>1</v>
      </c>
      <c r="Y267" s="19">
        <f t="shared" ref="Y267" si="321">R267</f>
        <v>2</v>
      </c>
      <c r="Z267" s="43">
        <f>VLOOKUP($S267,'Programme and CT sheets'!$A:$I,8,)</f>
        <v>58.46</v>
      </c>
      <c r="AB267" s="44" t="str">
        <f t="shared" ref="AB267" si="322">T267</f>
        <v>Áine Dunwoodie</v>
      </c>
      <c r="AC267" s="44" t="str">
        <f t="shared" ref="AC267" si="323">U267</f>
        <v>Abbot's Hill</v>
      </c>
      <c r="AE267" s="11">
        <f>IFERROR(RANK(Z267,$Z$267:$Z$288,1),"DQ")</f>
        <v>20</v>
      </c>
      <c r="AF267" s="7">
        <f t="shared" ref="AF267" si="324">Z267</f>
        <v>58.46</v>
      </c>
      <c r="AG267" s="7"/>
      <c r="AH267" s="147">
        <f t="shared" ref="AH267" si="325">B267</f>
        <v>1</v>
      </c>
      <c r="AI267" s="135" t="str">
        <f>VLOOKUP(VLOOKUP($AH267,$AE$267:$AF$288,2,),$Z$267:$AC$288,3,)</f>
        <v>Tsala Bernholt</v>
      </c>
      <c r="AJ267" s="135" t="str">
        <f>VLOOKUP(VLOOKUP($AH267,$AE$267:$AF$288,2,),$Z$267:$AC$288,4,)</f>
        <v>Haberdashers Girls</v>
      </c>
      <c r="AK267" s="148">
        <f>VLOOKUP($AI267,$C$267:$E$288,3,)</f>
        <v>44.33</v>
      </c>
      <c r="AL267" s="148">
        <f>VLOOKUP($AH267,$AE$267:$AF$288,2,)</f>
        <v>43.76</v>
      </c>
      <c r="AM267" s="149" t="str">
        <f>IFERROR(IF(FIND("DQ",AL267),VLOOKUP(AL267,'DQ Codes'!$B:$C,2,),""),"")</f>
        <v/>
      </c>
    </row>
    <row r="268" spans="2:39" ht="15" customHeight="1" x14ac:dyDescent="0.25">
      <c r="B268" s="11">
        <v>2</v>
      </c>
      <c r="C268" s="8" t="s">
        <v>66</v>
      </c>
      <c r="D268" t="s">
        <v>48</v>
      </c>
      <c r="E268" s="7">
        <v>55.45</v>
      </c>
      <c r="K268" s="108">
        <v>7</v>
      </c>
      <c r="L268" s="36" t="str">
        <f t="shared" si="315"/>
        <v>Zoë Condon</v>
      </c>
      <c r="M268" s="36" t="str">
        <f t="shared" si="316"/>
        <v>Divine Saviour</v>
      </c>
      <c r="N268" s="37">
        <f t="shared" si="317"/>
        <v>55.45</v>
      </c>
      <c r="O268" s="36">
        <v>10</v>
      </c>
      <c r="P268" s="41"/>
      <c r="Q268" s="20">
        <v>1</v>
      </c>
      <c r="R268" s="106">
        <f t="shared" ref="R268:R272" si="326">K268</f>
        <v>7</v>
      </c>
      <c r="S268" s="42" t="str">
        <f t="shared" si="318"/>
        <v>1017</v>
      </c>
      <c r="T268" s="19" t="str">
        <f t="shared" si="319"/>
        <v>Zoë Condon</v>
      </c>
      <c r="U268" s="19" t="str">
        <f t="shared" si="319"/>
        <v>Divine Saviour</v>
      </c>
      <c r="V268" s="30">
        <f t="shared" si="319"/>
        <v>55.45</v>
      </c>
      <c r="X268" s="17">
        <f t="shared" ref="X268:X288" si="327">IF(Q268="","",Q268)</f>
        <v>1</v>
      </c>
      <c r="Y268" s="19">
        <f t="shared" ref="Y268:Y288" si="328">R268</f>
        <v>7</v>
      </c>
      <c r="Z268" s="43">
        <f>VLOOKUP($S268,'Programme and CT sheets'!$A:$I,8,)</f>
        <v>58.37</v>
      </c>
      <c r="AB268" s="44" t="str">
        <f t="shared" ref="AB268:AB288" si="329">T268</f>
        <v>Zoë Condon</v>
      </c>
      <c r="AC268" s="44" t="str">
        <f t="shared" ref="AC268:AC288" si="330">U268</f>
        <v>Divine Saviour</v>
      </c>
      <c r="AE268" s="11">
        <f t="shared" ref="AE268:AE288" si="331">IFERROR(RANK(Z268,$Z$267:$Z$288,1),"DQ")</f>
        <v>19</v>
      </c>
      <c r="AF268" s="7">
        <f t="shared" ref="AF268:AF288" si="332">Z268</f>
        <v>58.37</v>
      </c>
      <c r="AG268" s="7"/>
      <c r="AH268" s="147">
        <f t="shared" ref="AH268:AH288" si="333">B268</f>
        <v>2</v>
      </c>
      <c r="AI268" s="135" t="str">
        <f t="shared" ref="AI268:AI288" si="334">VLOOKUP(VLOOKUP($AH268,$AE$267:$AF$288,2,),$Z$267:$AC$288,3,)</f>
        <v>Kreswin Smith</v>
      </c>
      <c r="AJ268" s="135" t="str">
        <f t="shared" ref="AJ268:AJ288" si="335">VLOOKUP(VLOOKUP($AH268,$AE$267:$AF$288,2,),$Z$267:$AC$288,4,)</f>
        <v>Great Missenden</v>
      </c>
      <c r="AK268" s="148">
        <f t="shared" ref="AK268:AK288" si="336">VLOOKUP($AI268,$C$267:$E$288,3,)</f>
        <v>47.41</v>
      </c>
      <c r="AL268" s="148">
        <f t="shared" ref="AL268:AL286" si="337">VLOOKUP($AH268,$AE$267:$AF$288,2,)</f>
        <v>45.17</v>
      </c>
      <c r="AM268" s="149" t="str">
        <f>IFERROR(IF(FIND("DQ",AL268),VLOOKUP(AL268,'DQ Codes'!$B:$C,2,),""),"")</f>
        <v/>
      </c>
    </row>
    <row r="269" spans="2:39" ht="15" customHeight="1" x14ac:dyDescent="0.25">
      <c r="B269" s="11">
        <v>3</v>
      </c>
      <c r="C269" s="8" t="s">
        <v>91</v>
      </c>
      <c r="D269" t="s">
        <v>62</v>
      </c>
      <c r="E269" s="7">
        <v>55.16</v>
      </c>
      <c r="K269" s="108">
        <v>3</v>
      </c>
      <c r="L269" s="36" t="str">
        <f t="shared" ref="L269:L288" si="338">C269</f>
        <v>Arabella Ward</v>
      </c>
      <c r="M269" s="36" t="str">
        <f t="shared" ref="M269:M288" si="339">D269</f>
        <v>Bedford Girls</v>
      </c>
      <c r="N269" s="37">
        <f t="shared" ref="N269:N288" si="340">E269</f>
        <v>55.16</v>
      </c>
      <c r="O269" s="36">
        <v>10</v>
      </c>
      <c r="P269" s="41"/>
      <c r="Q269" s="20">
        <v>1</v>
      </c>
      <c r="R269" s="106">
        <f t="shared" si="326"/>
        <v>3</v>
      </c>
      <c r="S269" s="42" t="str">
        <f t="shared" ref="S269:S288" si="341">CONCATENATE(TEXT(O269,0),TEXT(Q269,0),TEXT(R269,0))</f>
        <v>1013</v>
      </c>
      <c r="T269" s="19" t="str">
        <f t="shared" si="319"/>
        <v>Arabella Ward</v>
      </c>
      <c r="U269" s="19" t="str">
        <f t="shared" si="319"/>
        <v>Bedford Girls</v>
      </c>
      <c r="V269" s="30">
        <f t="shared" si="319"/>
        <v>55.16</v>
      </c>
      <c r="X269" s="17">
        <f t="shared" si="327"/>
        <v>1</v>
      </c>
      <c r="Y269" s="19">
        <f t="shared" si="328"/>
        <v>3</v>
      </c>
      <c r="Z269" s="43">
        <f>VLOOKUP($S269,'Programme and CT sheets'!$A:$I,8,)</f>
        <v>50.97</v>
      </c>
      <c r="AB269" s="44" t="str">
        <f t="shared" si="329"/>
        <v>Arabella Ward</v>
      </c>
      <c r="AC269" s="44" t="str">
        <f t="shared" si="330"/>
        <v>Bedford Girls</v>
      </c>
      <c r="AE269" s="11">
        <f t="shared" si="331"/>
        <v>8</v>
      </c>
      <c r="AF269" s="7">
        <f t="shared" si="332"/>
        <v>50.97</v>
      </c>
      <c r="AG269" s="7"/>
      <c r="AH269" s="147">
        <f t="shared" si="333"/>
        <v>3</v>
      </c>
      <c r="AI269" s="135" t="str">
        <f t="shared" si="334"/>
        <v>Molly Hagan</v>
      </c>
      <c r="AJ269" s="135" t="str">
        <f t="shared" si="335"/>
        <v>Heath Mount</v>
      </c>
      <c r="AK269" s="148">
        <f t="shared" si="336"/>
        <v>53.57</v>
      </c>
      <c r="AL269" s="148">
        <f t="shared" si="337"/>
        <v>48.21</v>
      </c>
      <c r="AM269" s="149" t="str">
        <f>IFERROR(IF(FIND("DQ",AL269),VLOOKUP(AL269,'DQ Codes'!$B:$C,2,),""),"")</f>
        <v/>
      </c>
    </row>
    <row r="270" spans="2:39" ht="15" customHeight="1" x14ac:dyDescent="0.25">
      <c r="B270" s="11">
        <v>4</v>
      </c>
      <c r="C270" s="8" t="s">
        <v>65</v>
      </c>
      <c r="D270" t="s">
        <v>15</v>
      </c>
      <c r="E270" s="7">
        <v>55</v>
      </c>
      <c r="K270" s="108">
        <v>6</v>
      </c>
      <c r="L270" s="36" t="str">
        <f t="shared" si="338"/>
        <v>Sasha Coltman</v>
      </c>
      <c r="M270" s="36" t="str">
        <f t="shared" si="339"/>
        <v>Heath Mount</v>
      </c>
      <c r="N270" s="37">
        <f t="shared" si="340"/>
        <v>55</v>
      </c>
      <c r="O270" s="36">
        <v>10</v>
      </c>
      <c r="P270" s="41"/>
      <c r="Q270" s="20">
        <v>1</v>
      </c>
      <c r="R270" s="106">
        <f t="shared" si="326"/>
        <v>6</v>
      </c>
      <c r="S270" s="42" t="str">
        <f t="shared" si="341"/>
        <v>1016</v>
      </c>
      <c r="T270" s="19" t="str">
        <f t="shared" si="319"/>
        <v>Sasha Coltman</v>
      </c>
      <c r="U270" s="19" t="str">
        <f t="shared" si="319"/>
        <v>Heath Mount</v>
      </c>
      <c r="V270" s="30">
        <f t="shared" si="319"/>
        <v>55</v>
      </c>
      <c r="X270" s="17">
        <f t="shared" si="327"/>
        <v>1</v>
      </c>
      <c r="Y270" s="19">
        <f t="shared" si="328"/>
        <v>6</v>
      </c>
      <c r="Z270" s="43">
        <f>VLOOKUP($S270,'Programme and CT sheets'!$A:$I,8,)</f>
        <v>58.32</v>
      </c>
      <c r="AB270" s="44" t="str">
        <f t="shared" si="329"/>
        <v>Sasha Coltman</v>
      </c>
      <c r="AC270" s="44" t="str">
        <f t="shared" si="330"/>
        <v>Heath Mount</v>
      </c>
      <c r="AE270" s="11">
        <f t="shared" si="331"/>
        <v>18</v>
      </c>
      <c r="AF270" s="7">
        <f t="shared" si="332"/>
        <v>58.32</v>
      </c>
      <c r="AG270" s="7"/>
      <c r="AH270" s="147">
        <f t="shared" si="333"/>
        <v>4</v>
      </c>
      <c r="AI270" s="135" t="str">
        <f t="shared" si="334"/>
        <v>Leila Odaro-Burnett</v>
      </c>
      <c r="AJ270" s="135" t="str">
        <f t="shared" si="335"/>
        <v>Bowman's Green</v>
      </c>
      <c r="AK270" s="148">
        <f t="shared" si="336"/>
        <v>49.7</v>
      </c>
      <c r="AL270" s="148">
        <f t="shared" si="337"/>
        <v>48.62</v>
      </c>
      <c r="AM270" s="149" t="str">
        <f>IFERROR(IF(FIND("DQ",AL270),VLOOKUP(AL270,'DQ Codes'!$B:$C,2,),""),"")</f>
        <v/>
      </c>
    </row>
    <row r="271" spans="2:39" ht="15" customHeight="1" x14ac:dyDescent="0.25">
      <c r="B271" s="11">
        <v>5</v>
      </c>
      <c r="C271" s="8" t="s">
        <v>77</v>
      </c>
      <c r="D271" t="s">
        <v>17</v>
      </c>
      <c r="E271" s="7">
        <v>54.44</v>
      </c>
      <c r="K271" s="108">
        <v>4</v>
      </c>
      <c r="L271" s="36" t="str">
        <f t="shared" si="338"/>
        <v>Mia Hickman</v>
      </c>
      <c r="M271" s="36" t="str">
        <f t="shared" si="339"/>
        <v>Berkhamsted</v>
      </c>
      <c r="N271" s="37">
        <f t="shared" si="340"/>
        <v>54.44</v>
      </c>
      <c r="O271" s="36">
        <v>10</v>
      </c>
      <c r="P271" s="36"/>
      <c r="Q271" s="20">
        <v>1</v>
      </c>
      <c r="R271" s="106">
        <f t="shared" si="326"/>
        <v>4</v>
      </c>
      <c r="S271" s="42" t="str">
        <f t="shared" si="341"/>
        <v>1014</v>
      </c>
      <c r="T271" s="19" t="str">
        <f t="shared" si="319"/>
        <v>Mia Hickman</v>
      </c>
      <c r="U271" s="19" t="str">
        <f t="shared" si="319"/>
        <v>Berkhamsted</v>
      </c>
      <c r="V271" s="30">
        <f t="shared" si="319"/>
        <v>54.44</v>
      </c>
      <c r="X271" s="17">
        <f t="shared" si="327"/>
        <v>1</v>
      </c>
      <c r="Y271" s="19">
        <f t="shared" si="328"/>
        <v>4</v>
      </c>
      <c r="Z271" s="43">
        <f>VLOOKUP($S271,'Programme and CT sheets'!$A:$I,8,)</f>
        <v>51.14</v>
      </c>
      <c r="AB271" s="44" t="str">
        <f t="shared" si="329"/>
        <v>Mia Hickman</v>
      </c>
      <c r="AC271" s="44" t="str">
        <f t="shared" si="330"/>
        <v>Berkhamsted</v>
      </c>
      <c r="AE271" s="11">
        <f t="shared" si="331"/>
        <v>10</v>
      </c>
      <c r="AF271" s="7">
        <f t="shared" si="332"/>
        <v>51.14</v>
      </c>
      <c r="AG271" s="7"/>
      <c r="AH271" s="147">
        <f t="shared" si="333"/>
        <v>5</v>
      </c>
      <c r="AI271" s="135" t="str">
        <f t="shared" si="334"/>
        <v>Alexandra Braniff</v>
      </c>
      <c r="AJ271" s="135" t="str">
        <f t="shared" si="335"/>
        <v>Cassiobury</v>
      </c>
      <c r="AK271" s="148">
        <f t="shared" si="336"/>
        <v>50.18</v>
      </c>
      <c r="AL271" s="148">
        <f t="shared" si="337"/>
        <v>48.75</v>
      </c>
      <c r="AM271" s="149" t="str">
        <f>IFERROR(IF(FIND("DQ",AL271),VLOOKUP(AL271,'DQ Codes'!$B:$C,2,),""),"")</f>
        <v/>
      </c>
    </row>
    <row r="272" spans="2:39" ht="15" customHeight="1" x14ac:dyDescent="0.25">
      <c r="B272" s="11">
        <v>6</v>
      </c>
      <c r="C272" s="8" t="s">
        <v>305</v>
      </c>
      <c r="D272" t="s">
        <v>22</v>
      </c>
      <c r="E272" s="7">
        <v>54.29</v>
      </c>
      <c r="K272" s="109">
        <v>5</v>
      </c>
      <c r="L272" s="38" t="str">
        <f t="shared" si="338"/>
        <v>Lia Armstrong</v>
      </c>
      <c r="M272" s="38" t="str">
        <f t="shared" si="339"/>
        <v>Great Missenden</v>
      </c>
      <c r="N272" s="39">
        <f t="shared" si="340"/>
        <v>54.29</v>
      </c>
      <c r="O272" s="36">
        <v>10</v>
      </c>
      <c r="P272" s="36"/>
      <c r="Q272" s="20">
        <v>1</v>
      </c>
      <c r="R272" s="106">
        <f t="shared" si="326"/>
        <v>5</v>
      </c>
      <c r="S272" s="42" t="str">
        <f t="shared" si="341"/>
        <v>1015</v>
      </c>
      <c r="T272" s="19" t="str">
        <f t="shared" si="319"/>
        <v>Lia Armstrong</v>
      </c>
      <c r="U272" s="19" t="str">
        <f t="shared" si="319"/>
        <v>Great Missenden</v>
      </c>
      <c r="V272" s="30">
        <f t="shared" si="319"/>
        <v>54.29</v>
      </c>
      <c r="X272" s="17">
        <f t="shared" si="327"/>
        <v>1</v>
      </c>
      <c r="Y272" s="19">
        <f t="shared" si="328"/>
        <v>5</v>
      </c>
      <c r="Z272" s="43">
        <f>VLOOKUP($S272,'Programme and CT sheets'!$A:$I,8,)</f>
        <v>53.94</v>
      </c>
      <c r="AB272" s="44" t="str">
        <f t="shared" si="329"/>
        <v>Lia Armstrong</v>
      </c>
      <c r="AC272" s="44" t="str">
        <f t="shared" si="330"/>
        <v>Great Missenden</v>
      </c>
      <c r="AE272" s="11">
        <f t="shared" si="331"/>
        <v>17</v>
      </c>
      <c r="AF272" s="7">
        <f t="shared" si="332"/>
        <v>53.94</v>
      </c>
      <c r="AG272" s="7"/>
      <c r="AH272" s="147">
        <f t="shared" si="333"/>
        <v>6</v>
      </c>
      <c r="AI272" s="135" t="str">
        <f t="shared" si="334"/>
        <v>Lucy Quill</v>
      </c>
      <c r="AJ272" s="135" t="str">
        <f t="shared" si="335"/>
        <v>The Gateway</v>
      </c>
      <c r="AK272" s="148">
        <f t="shared" si="336"/>
        <v>48.2</v>
      </c>
      <c r="AL272" s="148">
        <f t="shared" si="337"/>
        <v>49.38</v>
      </c>
      <c r="AM272" s="149" t="str">
        <f>IFERROR(IF(FIND("DQ",AL272),VLOOKUP(AL272,'DQ Codes'!$B:$C,2,),""),"")</f>
        <v/>
      </c>
    </row>
    <row r="273" spans="2:39" ht="15" customHeight="1" x14ac:dyDescent="0.25">
      <c r="B273" s="11">
        <v>7</v>
      </c>
      <c r="C273" s="8" t="s">
        <v>69</v>
      </c>
      <c r="D273" t="s">
        <v>50</v>
      </c>
      <c r="E273" s="7">
        <v>54.16</v>
      </c>
      <c r="K273" s="108">
        <v>1</v>
      </c>
      <c r="L273" s="36" t="str">
        <f t="shared" si="338"/>
        <v>Maisie Dickinson</v>
      </c>
      <c r="M273" s="36" t="str">
        <f t="shared" si="339"/>
        <v>High March</v>
      </c>
      <c r="N273" s="37">
        <f t="shared" si="340"/>
        <v>54.16</v>
      </c>
      <c r="O273" s="36">
        <v>10</v>
      </c>
      <c r="Q273" s="20">
        <v>2</v>
      </c>
      <c r="R273" s="106">
        <f>K273</f>
        <v>1</v>
      </c>
      <c r="S273" s="42" t="str">
        <f t="shared" si="341"/>
        <v>1021</v>
      </c>
      <c r="T273" s="19" t="str">
        <f t="shared" ref="T273:V280" si="342">VLOOKUP($R273,$K$273:$N$280,T$28,)</f>
        <v>Maisie Dickinson</v>
      </c>
      <c r="U273" s="19" t="str">
        <f t="shared" si="342"/>
        <v>High March</v>
      </c>
      <c r="V273" s="30">
        <f t="shared" si="342"/>
        <v>54.16</v>
      </c>
      <c r="X273" s="17">
        <f t="shared" si="327"/>
        <v>2</v>
      </c>
      <c r="Y273" s="19">
        <f t="shared" si="328"/>
        <v>1</v>
      </c>
      <c r="Z273" s="43">
        <f>VLOOKUP($S273,'Programme and CT sheets'!$A:$I,8,)</f>
        <v>53.29</v>
      </c>
      <c r="AB273" s="44" t="str">
        <f t="shared" si="329"/>
        <v>Maisie Dickinson</v>
      </c>
      <c r="AC273" s="44" t="str">
        <f t="shared" si="330"/>
        <v>High March</v>
      </c>
      <c r="AE273" s="11">
        <f t="shared" si="331"/>
        <v>16</v>
      </c>
      <c r="AF273" s="7">
        <f t="shared" si="332"/>
        <v>53.29</v>
      </c>
      <c r="AG273" s="7"/>
      <c r="AH273" s="147">
        <f t="shared" si="333"/>
        <v>7</v>
      </c>
      <c r="AI273" s="135" t="str">
        <f t="shared" si="334"/>
        <v>Yasmin Meadows</v>
      </c>
      <c r="AJ273" s="135" t="str">
        <f t="shared" si="335"/>
        <v>St John Fisher</v>
      </c>
      <c r="AK273" s="148">
        <f t="shared" si="336"/>
        <v>48.54</v>
      </c>
      <c r="AL273" s="148">
        <f t="shared" si="337"/>
        <v>50.26</v>
      </c>
      <c r="AM273" s="149" t="str">
        <f>IFERROR(IF(FIND("DQ",AL273),VLOOKUP(AL273,'DQ Codes'!$B:$C,2,),""),"")</f>
        <v/>
      </c>
    </row>
    <row r="274" spans="2:39" ht="15" customHeight="1" x14ac:dyDescent="0.25">
      <c r="B274" s="11">
        <v>8</v>
      </c>
      <c r="C274" s="8" t="s">
        <v>85</v>
      </c>
      <c r="D274" t="s">
        <v>59</v>
      </c>
      <c r="E274" s="7">
        <v>54.09</v>
      </c>
      <c r="K274" s="108">
        <v>8</v>
      </c>
      <c r="L274" s="36" t="str">
        <f t="shared" si="338"/>
        <v>Annie Reynolds</v>
      </c>
      <c r="M274" s="36" t="str">
        <f t="shared" si="339"/>
        <v>Heatherton House</v>
      </c>
      <c r="N274" s="37">
        <f t="shared" si="340"/>
        <v>54.09</v>
      </c>
      <c r="O274" s="36">
        <v>10</v>
      </c>
      <c r="Q274" s="20">
        <v>2</v>
      </c>
      <c r="R274" s="106">
        <f t="shared" ref="R274:R280" si="343">K274</f>
        <v>8</v>
      </c>
      <c r="S274" s="42" t="str">
        <f t="shared" si="341"/>
        <v>1028</v>
      </c>
      <c r="T274" s="19" t="str">
        <f t="shared" si="342"/>
        <v>Annie Reynolds</v>
      </c>
      <c r="U274" s="19" t="str">
        <f t="shared" si="342"/>
        <v>Heatherton House</v>
      </c>
      <c r="V274" s="30">
        <f t="shared" si="342"/>
        <v>54.09</v>
      </c>
      <c r="X274" s="17">
        <f t="shared" si="327"/>
        <v>2</v>
      </c>
      <c r="Y274" s="19">
        <f t="shared" si="328"/>
        <v>8</v>
      </c>
      <c r="Z274" s="43">
        <f>VLOOKUP($S274,'Programme and CT sheets'!$A:$I,8,)</f>
        <v>52.33</v>
      </c>
      <c r="AB274" s="44" t="str">
        <f t="shared" si="329"/>
        <v>Annie Reynolds</v>
      </c>
      <c r="AC274" s="44" t="str">
        <f t="shared" si="330"/>
        <v>Heatherton House</v>
      </c>
      <c r="AE274" s="11">
        <f t="shared" si="331"/>
        <v>14</v>
      </c>
      <c r="AF274" s="7">
        <f t="shared" si="332"/>
        <v>52.33</v>
      </c>
      <c r="AG274" s="7"/>
      <c r="AH274" s="147">
        <f t="shared" si="333"/>
        <v>8</v>
      </c>
      <c r="AI274" s="135" t="str">
        <f t="shared" si="334"/>
        <v>Arabella Ward</v>
      </c>
      <c r="AJ274" s="135" t="str">
        <f t="shared" si="335"/>
        <v>Bedford Girls</v>
      </c>
      <c r="AK274" s="148">
        <f t="shared" si="336"/>
        <v>55.16</v>
      </c>
      <c r="AL274" s="148">
        <f t="shared" si="337"/>
        <v>50.97</v>
      </c>
      <c r="AM274" s="149" t="str">
        <f>IFERROR(IF(FIND("DQ",AL274),VLOOKUP(AL274,'DQ Codes'!$B:$C,2,),""),"")</f>
        <v/>
      </c>
    </row>
    <row r="275" spans="2:39" ht="15" customHeight="1" x14ac:dyDescent="0.25">
      <c r="B275" s="11">
        <v>9</v>
      </c>
      <c r="C275" s="8" t="s">
        <v>75</v>
      </c>
      <c r="D275" t="s">
        <v>15</v>
      </c>
      <c r="E275" s="7">
        <v>53.57</v>
      </c>
      <c r="K275" s="108">
        <v>2</v>
      </c>
      <c r="L275" s="36" t="str">
        <f t="shared" si="338"/>
        <v>Molly Hagan</v>
      </c>
      <c r="M275" s="36" t="str">
        <f t="shared" si="339"/>
        <v>Heath Mount</v>
      </c>
      <c r="N275" s="37">
        <f t="shared" si="340"/>
        <v>53.57</v>
      </c>
      <c r="O275" s="36">
        <v>10</v>
      </c>
      <c r="P275" s="36"/>
      <c r="Q275" s="20">
        <v>2</v>
      </c>
      <c r="R275" s="106">
        <f t="shared" si="343"/>
        <v>2</v>
      </c>
      <c r="S275" s="42" t="str">
        <f t="shared" si="341"/>
        <v>1022</v>
      </c>
      <c r="T275" s="19" t="str">
        <f t="shared" si="342"/>
        <v>Molly Hagan</v>
      </c>
      <c r="U275" s="19" t="str">
        <f t="shared" si="342"/>
        <v>Heath Mount</v>
      </c>
      <c r="V275" s="30">
        <f t="shared" si="342"/>
        <v>53.57</v>
      </c>
      <c r="X275" s="17">
        <f t="shared" si="327"/>
        <v>2</v>
      </c>
      <c r="Y275" s="19">
        <f t="shared" si="328"/>
        <v>2</v>
      </c>
      <c r="Z275" s="43">
        <f>VLOOKUP($S275,'Programme and CT sheets'!$A:$I,8,)</f>
        <v>48.21</v>
      </c>
      <c r="AB275" s="44" t="str">
        <f t="shared" si="329"/>
        <v>Molly Hagan</v>
      </c>
      <c r="AC275" s="44" t="str">
        <f t="shared" si="330"/>
        <v>Heath Mount</v>
      </c>
      <c r="AE275" s="11">
        <f t="shared" si="331"/>
        <v>3</v>
      </c>
      <c r="AF275" s="7">
        <f t="shared" si="332"/>
        <v>48.21</v>
      </c>
      <c r="AG275" s="7"/>
      <c r="AH275" s="147">
        <v>8</v>
      </c>
      <c r="AI275" s="135" t="s">
        <v>76</v>
      </c>
      <c r="AJ275" s="135" t="s">
        <v>54</v>
      </c>
      <c r="AK275" s="148">
        <f t="shared" si="336"/>
        <v>50.26</v>
      </c>
      <c r="AL275" s="148">
        <v>50.97</v>
      </c>
      <c r="AM275" s="149" t="str">
        <f>IFERROR(IF(FIND("DQ",AL275),VLOOKUP(AL275,'DQ Codes'!$B:$C,2,),""),"")</f>
        <v/>
      </c>
    </row>
    <row r="276" spans="2:39" ht="15" customHeight="1" x14ac:dyDescent="0.25">
      <c r="B276" s="11">
        <v>10</v>
      </c>
      <c r="C276" s="8" t="s">
        <v>86</v>
      </c>
      <c r="D276" t="s">
        <v>60</v>
      </c>
      <c r="E276" s="7">
        <v>53.22</v>
      </c>
      <c r="K276" s="108">
        <v>7</v>
      </c>
      <c r="L276" s="36" t="str">
        <f t="shared" si="338"/>
        <v>Olivia Riley</v>
      </c>
      <c r="M276" s="36" t="str">
        <f t="shared" si="339"/>
        <v>De Havilland</v>
      </c>
      <c r="N276" s="37">
        <f t="shared" si="340"/>
        <v>53.22</v>
      </c>
      <c r="O276" s="36">
        <v>10</v>
      </c>
      <c r="P276" s="36"/>
      <c r="Q276" s="20">
        <v>2</v>
      </c>
      <c r="R276" s="106">
        <f t="shared" si="343"/>
        <v>7</v>
      </c>
      <c r="S276" s="42" t="str">
        <f t="shared" si="341"/>
        <v>1027</v>
      </c>
      <c r="T276" s="19" t="str">
        <f t="shared" si="342"/>
        <v>Olivia Riley</v>
      </c>
      <c r="U276" s="19" t="str">
        <f t="shared" si="342"/>
        <v>De Havilland</v>
      </c>
      <c r="V276" s="30">
        <f t="shared" si="342"/>
        <v>53.22</v>
      </c>
      <c r="X276" s="17">
        <f t="shared" si="327"/>
        <v>2</v>
      </c>
      <c r="Y276" s="19">
        <f t="shared" si="328"/>
        <v>7</v>
      </c>
      <c r="Z276" s="43">
        <f>VLOOKUP($S276,'Programme and CT sheets'!$A:$I,8,)</f>
        <v>52.57</v>
      </c>
      <c r="AB276" s="44" t="str">
        <f t="shared" si="329"/>
        <v>Olivia Riley</v>
      </c>
      <c r="AC276" s="44" t="str">
        <f t="shared" si="330"/>
        <v>De Havilland</v>
      </c>
      <c r="AE276" s="11">
        <f t="shared" si="331"/>
        <v>15</v>
      </c>
      <c r="AF276" s="7">
        <f t="shared" si="332"/>
        <v>52.57</v>
      </c>
      <c r="AG276" s="7"/>
      <c r="AH276" s="147">
        <f t="shared" si="333"/>
        <v>10</v>
      </c>
      <c r="AI276" s="135" t="str">
        <f t="shared" si="334"/>
        <v>Mia Hickman</v>
      </c>
      <c r="AJ276" s="135" t="str">
        <f t="shared" si="335"/>
        <v>Berkhamsted</v>
      </c>
      <c r="AK276" s="148">
        <f t="shared" si="336"/>
        <v>54.44</v>
      </c>
      <c r="AL276" s="148">
        <f t="shared" si="337"/>
        <v>51.14</v>
      </c>
      <c r="AM276" s="149" t="str">
        <f>IFERROR(IF(FIND("DQ",AL276),VLOOKUP(AL276,'DQ Codes'!$B:$C,2,),""),"")</f>
        <v/>
      </c>
    </row>
    <row r="277" spans="2:39" ht="15" customHeight="1" x14ac:dyDescent="0.25">
      <c r="B277" s="11">
        <v>11</v>
      </c>
      <c r="C277" s="8" t="s">
        <v>74</v>
      </c>
      <c r="D277" t="s">
        <v>53</v>
      </c>
      <c r="E277" s="7">
        <v>52.43</v>
      </c>
      <c r="K277" s="108">
        <v>3</v>
      </c>
      <c r="L277" s="36" t="str">
        <f t="shared" si="338"/>
        <v>Maya Ghosh</v>
      </c>
      <c r="M277" s="36" t="str">
        <f t="shared" si="339"/>
        <v>Manor Lodge</v>
      </c>
      <c r="N277" s="37">
        <f t="shared" si="340"/>
        <v>52.43</v>
      </c>
      <c r="O277" s="36">
        <v>10</v>
      </c>
      <c r="P277" s="36"/>
      <c r="Q277" s="20">
        <v>2</v>
      </c>
      <c r="R277" s="106">
        <f t="shared" si="343"/>
        <v>3</v>
      </c>
      <c r="S277" s="42" t="str">
        <f t="shared" si="341"/>
        <v>1023</v>
      </c>
      <c r="T277" s="19" t="str">
        <f t="shared" si="342"/>
        <v>Maya Ghosh</v>
      </c>
      <c r="U277" s="19" t="str">
        <f t="shared" si="342"/>
        <v>Manor Lodge</v>
      </c>
      <c r="V277" s="30">
        <f t="shared" si="342"/>
        <v>52.43</v>
      </c>
      <c r="X277" s="17">
        <f t="shared" si="327"/>
        <v>2</v>
      </c>
      <c r="Y277" s="19">
        <f t="shared" si="328"/>
        <v>3</v>
      </c>
      <c r="Z277" s="43">
        <f>VLOOKUP($S277,'Programme and CT sheets'!$A:$I,8,)</f>
        <v>51.66</v>
      </c>
      <c r="AB277" s="44" t="str">
        <f t="shared" si="329"/>
        <v>Maya Ghosh</v>
      </c>
      <c r="AC277" s="44" t="str">
        <f t="shared" si="330"/>
        <v>Manor Lodge</v>
      </c>
      <c r="AE277" s="11">
        <f t="shared" si="331"/>
        <v>13</v>
      </c>
      <c r="AF277" s="7">
        <f t="shared" si="332"/>
        <v>51.66</v>
      </c>
      <c r="AG277" s="7"/>
      <c r="AH277" s="147">
        <f t="shared" si="333"/>
        <v>11</v>
      </c>
      <c r="AI277" s="135" t="str">
        <f t="shared" si="334"/>
        <v>Zara Holligan</v>
      </c>
      <c r="AJ277" s="135" t="str">
        <f t="shared" si="335"/>
        <v>Maltman's Green</v>
      </c>
      <c r="AK277" s="148">
        <f t="shared" si="336"/>
        <v>50.62</v>
      </c>
      <c r="AL277" s="148">
        <f t="shared" si="337"/>
        <v>51.36</v>
      </c>
      <c r="AM277" s="149" t="str">
        <f>IFERROR(IF(FIND("DQ",AL277),VLOOKUP(AL277,'DQ Codes'!$B:$C,2,),""),"")</f>
        <v/>
      </c>
    </row>
    <row r="278" spans="2:39" ht="15" customHeight="1" x14ac:dyDescent="0.25">
      <c r="B278" s="11">
        <v>12</v>
      </c>
      <c r="C278" s="8" t="s">
        <v>71</v>
      </c>
      <c r="D278" t="s">
        <v>51</v>
      </c>
      <c r="E278" s="7">
        <v>50.77</v>
      </c>
      <c r="K278" s="108">
        <v>6</v>
      </c>
      <c r="L278" s="36" t="str">
        <f t="shared" si="338"/>
        <v>Ellie Dooris</v>
      </c>
      <c r="M278" s="36" t="str">
        <f t="shared" si="339"/>
        <v>Copthorne Prep</v>
      </c>
      <c r="N278" s="37">
        <f t="shared" si="340"/>
        <v>50.77</v>
      </c>
      <c r="O278" s="36">
        <v>10</v>
      </c>
      <c r="P278" s="36"/>
      <c r="Q278" s="20">
        <v>2</v>
      </c>
      <c r="R278" s="106">
        <f t="shared" si="343"/>
        <v>6</v>
      </c>
      <c r="S278" s="42" t="str">
        <f t="shared" si="341"/>
        <v>1026</v>
      </c>
      <c r="T278" s="19" t="str">
        <f t="shared" si="342"/>
        <v>Ellie Dooris</v>
      </c>
      <c r="U278" s="19" t="str">
        <f t="shared" si="342"/>
        <v>Copthorne Prep</v>
      </c>
      <c r="V278" s="30">
        <f t="shared" si="342"/>
        <v>50.77</v>
      </c>
      <c r="X278" s="17">
        <f t="shared" si="327"/>
        <v>2</v>
      </c>
      <c r="Y278" s="19">
        <f t="shared" si="328"/>
        <v>6</v>
      </c>
      <c r="Z278" s="43">
        <f>VLOOKUP($S278,'Programme and CT sheets'!$A:$I,8,)</f>
        <v>51.46</v>
      </c>
      <c r="AB278" s="44" t="str">
        <f t="shared" si="329"/>
        <v>Ellie Dooris</v>
      </c>
      <c r="AC278" s="44" t="str">
        <f t="shared" si="330"/>
        <v>Copthorne Prep</v>
      </c>
      <c r="AE278" s="11">
        <f t="shared" si="331"/>
        <v>12</v>
      </c>
      <c r="AF278" s="7">
        <f t="shared" si="332"/>
        <v>51.46</v>
      </c>
      <c r="AG278" s="7"/>
      <c r="AH278" s="147">
        <f t="shared" si="333"/>
        <v>12</v>
      </c>
      <c r="AI278" s="135" t="str">
        <f t="shared" si="334"/>
        <v>Ellie Dooris</v>
      </c>
      <c r="AJ278" s="135" t="str">
        <f t="shared" si="335"/>
        <v>Copthorne Prep</v>
      </c>
      <c r="AK278" s="148">
        <f t="shared" si="336"/>
        <v>50.77</v>
      </c>
      <c r="AL278" s="148">
        <f t="shared" si="337"/>
        <v>51.46</v>
      </c>
      <c r="AM278" s="149" t="str">
        <f>IFERROR(IF(FIND("DQ",AL278),VLOOKUP(AL278,'DQ Codes'!$B:$C,2,),""),"")</f>
        <v/>
      </c>
    </row>
    <row r="279" spans="2:39" ht="15" customHeight="1" x14ac:dyDescent="0.25">
      <c r="B279" s="11">
        <v>13</v>
      </c>
      <c r="C279" s="8" t="s">
        <v>79</v>
      </c>
      <c r="D279" t="s">
        <v>49</v>
      </c>
      <c r="E279" s="7">
        <v>50.62</v>
      </c>
      <c r="K279" s="108">
        <v>4</v>
      </c>
      <c r="L279" s="36" t="str">
        <f t="shared" si="338"/>
        <v>Zara Holligan</v>
      </c>
      <c r="M279" s="36" t="str">
        <f t="shared" si="339"/>
        <v>Maltman's Green</v>
      </c>
      <c r="N279" s="37">
        <f t="shared" si="340"/>
        <v>50.62</v>
      </c>
      <c r="O279" s="36">
        <v>10</v>
      </c>
      <c r="P279" s="36"/>
      <c r="Q279" s="20">
        <v>2</v>
      </c>
      <c r="R279" s="106">
        <f t="shared" si="343"/>
        <v>4</v>
      </c>
      <c r="S279" s="42" t="str">
        <f t="shared" si="341"/>
        <v>1024</v>
      </c>
      <c r="T279" s="19" t="str">
        <f t="shared" si="342"/>
        <v>Zara Holligan</v>
      </c>
      <c r="U279" s="19" t="str">
        <f t="shared" si="342"/>
        <v>Maltman's Green</v>
      </c>
      <c r="V279" s="30">
        <f t="shared" si="342"/>
        <v>50.62</v>
      </c>
      <c r="X279" s="17">
        <f t="shared" si="327"/>
        <v>2</v>
      </c>
      <c r="Y279" s="19">
        <f t="shared" si="328"/>
        <v>4</v>
      </c>
      <c r="Z279" s="43">
        <f>VLOOKUP($S279,'Programme and CT sheets'!$A:$I,8,)</f>
        <v>51.36</v>
      </c>
      <c r="AB279" s="44" t="str">
        <f t="shared" si="329"/>
        <v>Zara Holligan</v>
      </c>
      <c r="AC279" s="44" t="str">
        <f t="shared" si="330"/>
        <v>Maltman's Green</v>
      </c>
      <c r="AE279" s="11">
        <f t="shared" si="331"/>
        <v>11</v>
      </c>
      <c r="AF279" s="7">
        <f t="shared" si="332"/>
        <v>51.36</v>
      </c>
      <c r="AG279" s="7"/>
      <c r="AH279" s="147">
        <f t="shared" si="333"/>
        <v>13</v>
      </c>
      <c r="AI279" s="135" t="str">
        <f t="shared" si="334"/>
        <v>Maya Ghosh</v>
      </c>
      <c r="AJ279" s="135" t="str">
        <f t="shared" si="335"/>
        <v>Manor Lodge</v>
      </c>
      <c r="AK279" s="148">
        <f t="shared" si="336"/>
        <v>52.43</v>
      </c>
      <c r="AL279" s="148">
        <f t="shared" si="337"/>
        <v>51.66</v>
      </c>
      <c r="AM279" s="149" t="str">
        <f>IFERROR(IF(FIND("DQ",AL279),VLOOKUP(AL279,'DQ Codes'!$B:$C,2,),""),"")</f>
        <v/>
      </c>
    </row>
    <row r="280" spans="2:39" ht="15" customHeight="1" x14ac:dyDescent="0.25">
      <c r="B280" s="11">
        <v>14</v>
      </c>
      <c r="C280" s="8" t="s">
        <v>76</v>
      </c>
      <c r="D280" t="s">
        <v>54</v>
      </c>
      <c r="E280" s="7">
        <v>50.26</v>
      </c>
      <c r="K280" s="111">
        <v>5</v>
      </c>
      <c r="L280" s="38" t="str">
        <f t="shared" si="338"/>
        <v>Amber Harber</v>
      </c>
      <c r="M280" s="38" t="str">
        <f t="shared" si="339"/>
        <v>Killigrew</v>
      </c>
      <c r="N280" s="39">
        <f t="shared" si="340"/>
        <v>50.26</v>
      </c>
      <c r="O280" s="36">
        <v>10</v>
      </c>
      <c r="P280" s="36"/>
      <c r="Q280" s="20">
        <v>2</v>
      </c>
      <c r="R280" s="106">
        <f t="shared" si="343"/>
        <v>5</v>
      </c>
      <c r="S280" s="42" t="str">
        <f t="shared" si="341"/>
        <v>1025</v>
      </c>
      <c r="T280" s="19" t="str">
        <f t="shared" si="342"/>
        <v>Amber Harber</v>
      </c>
      <c r="U280" s="19" t="str">
        <f t="shared" si="342"/>
        <v>Killigrew</v>
      </c>
      <c r="V280" s="30">
        <f t="shared" si="342"/>
        <v>50.26</v>
      </c>
      <c r="X280" s="17">
        <f t="shared" si="327"/>
        <v>2</v>
      </c>
      <c r="Y280" s="19">
        <f t="shared" si="328"/>
        <v>5</v>
      </c>
      <c r="Z280" s="43">
        <f>VLOOKUP($S280,'Programme and CT sheets'!$A:$I,8,)</f>
        <v>50.98</v>
      </c>
      <c r="AB280" s="44" t="str">
        <f t="shared" si="329"/>
        <v>Amber Harber</v>
      </c>
      <c r="AC280" s="44" t="str">
        <f t="shared" si="330"/>
        <v>Killigrew</v>
      </c>
      <c r="AE280" s="11">
        <f t="shared" si="331"/>
        <v>9</v>
      </c>
      <c r="AF280" s="7">
        <f t="shared" si="332"/>
        <v>50.98</v>
      </c>
      <c r="AG280" s="7"/>
      <c r="AH280" s="147">
        <f t="shared" si="333"/>
        <v>14</v>
      </c>
      <c r="AI280" s="135" t="str">
        <f t="shared" si="334"/>
        <v>Annie Reynolds</v>
      </c>
      <c r="AJ280" s="135" t="str">
        <f t="shared" si="335"/>
        <v>Heatherton House</v>
      </c>
      <c r="AK280" s="148">
        <f t="shared" si="336"/>
        <v>54.09</v>
      </c>
      <c r="AL280" s="148">
        <f t="shared" si="337"/>
        <v>52.33</v>
      </c>
      <c r="AM280" s="149" t="str">
        <f>IFERROR(IF(FIND("DQ",AL280),VLOOKUP(AL280,'DQ Codes'!$B:$C,2,),""),"")</f>
        <v/>
      </c>
    </row>
    <row r="281" spans="2:39" ht="15" customHeight="1" x14ac:dyDescent="0.25">
      <c r="B281" s="11">
        <v>15</v>
      </c>
      <c r="C281" s="8" t="s">
        <v>64</v>
      </c>
      <c r="D281" t="s">
        <v>46</v>
      </c>
      <c r="E281" s="7">
        <v>50.18</v>
      </c>
      <c r="K281" s="107">
        <v>1</v>
      </c>
      <c r="L281" s="33" t="str">
        <f t="shared" si="338"/>
        <v>Alexandra Braniff</v>
      </c>
      <c r="M281" s="33" t="str">
        <f t="shared" si="339"/>
        <v>Cassiobury</v>
      </c>
      <c r="N281" s="34">
        <f t="shared" si="340"/>
        <v>50.18</v>
      </c>
      <c r="O281" s="36">
        <v>10</v>
      </c>
      <c r="P281" s="36"/>
      <c r="Q281" s="20">
        <v>3</v>
      </c>
      <c r="R281" s="106">
        <f>K281</f>
        <v>1</v>
      </c>
      <c r="S281" s="42" t="str">
        <f t="shared" si="341"/>
        <v>1031</v>
      </c>
      <c r="T281" s="19" t="str">
        <f t="shared" ref="T281:V288" si="344">VLOOKUP($R281,$K$281:$N$288,T$28,)</f>
        <v>Alexandra Braniff</v>
      </c>
      <c r="U281" s="19" t="str">
        <f t="shared" si="344"/>
        <v>Cassiobury</v>
      </c>
      <c r="V281" s="30">
        <f t="shared" si="344"/>
        <v>50.18</v>
      </c>
      <c r="X281" s="17">
        <f t="shared" si="327"/>
        <v>3</v>
      </c>
      <c r="Y281" s="19">
        <f t="shared" si="328"/>
        <v>1</v>
      </c>
      <c r="Z281" s="43">
        <f>VLOOKUP($S281,'Programme and CT sheets'!$A:$I,8,)</f>
        <v>48.75</v>
      </c>
      <c r="AB281" s="44" t="str">
        <f t="shared" si="329"/>
        <v>Alexandra Braniff</v>
      </c>
      <c r="AC281" s="44" t="str">
        <f t="shared" si="330"/>
        <v>Cassiobury</v>
      </c>
      <c r="AE281" s="11">
        <f t="shared" si="331"/>
        <v>5</v>
      </c>
      <c r="AF281" s="7">
        <f t="shared" si="332"/>
        <v>48.75</v>
      </c>
      <c r="AG281" s="7"/>
      <c r="AH281" s="147">
        <f t="shared" si="333"/>
        <v>15</v>
      </c>
      <c r="AI281" s="135" t="str">
        <f t="shared" si="334"/>
        <v>Olivia Riley</v>
      </c>
      <c r="AJ281" s="135" t="str">
        <f t="shared" si="335"/>
        <v>De Havilland</v>
      </c>
      <c r="AK281" s="148">
        <f t="shared" si="336"/>
        <v>53.22</v>
      </c>
      <c r="AL281" s="148">
        <f t="shared" si="337"/>
        <v>52.57</v>
      </c>
      <c r="AM281" s="149" t="str">
        <f>IFERROR(IF(FIND("DQ",AL281),VLOOKUP(AL281,'DQ Codes'!$B:$C,2,),""),"")</f>
        <v/>
      </c>
    </row>
    <row r="282" spans="2:39" ht="15" customHeight="1" x14ac:dyDescent="0.25">
      <c r="B282" s="11">
        <v>16</v>
      </c>
      <c r="C282" s="8" t="s">
        <v>90</v>
      </c>
      <c r="D282" t="s">
        <v>61</v>
      </c>
      <c r="E282" s="7">
        <v>50.12</v>
      </c>
      <c r="K282" s="108">
        <v>8</v>
      </c>
      <c r="L282" s="36" t="str">
        <f t="shared" si="338"/>
        <v>Raissa Vickery</v>
      </c>
      <c r="M282" s="36" t="str">
        <f t="shared" si="339"/>
        <v>St Alban's High Sch</v>
      </c>
      <c r="N282" s="37">
        <f t="shared" si="340"/>
        <v>50.12</v>
      </c>
      <c r="O282" s="36">
        <v>10</v>
      </c>
      <c r="P282" s="36"/>
      <c r="Q282" s="20">
        <v>3</v>
      </c>
      <c r="R282" s="106">
        <f t="shared" ref="R282:R288" si="345">K282</f>
        <v>8</v>
      </c>
      <c r="S282" s="42" t="str">
        <f t="shared" si="341"/>
        <v>1038</v>
      </c>
      <c r="T282" s="19" t="str">
        <f t="shared" si="344"/>
        <v>Raissa Vickery</v>
      </c>
      <c r="U282" s="19" t="str">
        <f t="shared" si="344"/>
        <v>St Alban's High Sch</v>
      </c>
      <c r="V282" s="30">
        <f t="shared" si="344"/>
        <v>50.12</v>
      </c>
      <c r="X282" s="17">
        <f t="shared" si="327"/>
        <v>3</v>
      </c>
      <c r="Y282" s="19">
        <f t="shared" si="328"/>
        <v>8</v>
      </c>
      <c r="Z282" s="43">
        <f>VLOOKUP($S282,'Programme and CT sheets'!$A:$I,8,)</f>
        <v>199.99</v>
      </c>
      <c r="AB282" s="44" t="str">
        <f t="shared" si="329"/>
        <v>Raissa Vickery</v>
      </c>
      <c r="AC282" s="44" t="str">
        <f t="shared" si="330"/>
        <v>St Alban's High Sch</v>
      </c>
      <c r="AE282" s="11">
        <f t="shared" si="331"/>
        <v>22</v>
      </c>
      <c r="AF282" s="7">
        <f t="shared" si="332"/>
        <v>199.99</v>
      </c>
      <c r="AG282" s="7"/>
      <c r="AH282" s="147">
        <f t="shared" si="333"/>
        <v>16</v>
      </c>
      <c r="AI282" s="135" t="str">
        <f t="shared" si="334"/>
        <v>Maisie Dickinson</v>
      </c>
      <c r="AJ282" s="135" t="str">
        <f t="shared" si="335"/>
        <v>High March</v>
      </c>
      <c r="AK282" s="148">
        <f t="shared" si="336"/>
        <v>54.16</v>
      </c>
      <c r="AL282" s="148">
        <f t="shared" si="337"/>
        <v>53.29</v>
      </c>
      <c r="AM282" s="149" t="str">
        <f>IFERROR(IF(FIND("DQ",AL282),VLOOKUP(AL282,'DQ Codes'!$B:$C,2,),""),"")</f>
        <v/>
      </c>
    </row>
    <row r="283" spans="2:39" ht="15" customHeight="1" x14ac:dyDescent="0.25">
      <c r="B283" s="11">
        <v>17</v>
      </c>
      <c r="C283" s="8" t="s">
        <v>306</v>
      </c>
      <c r="D283" t="s">
        <v>307</v>
      </c>
      <c r="E283" s="7">
        <v>49.7</v>
      </c>
      <c r="K283" s="108">
        <v>2</v>
      </c>
      <c r="L283" s="36" t="str">
        <f t="shared" si="338"/>
        <v>Leila Odaro-Burnett</v>
      </c>
      <c r="M283" s="36" t="str">
        <f t="shared" si="339"/>
        <v>Bowman's Green</v>
      </c>
      <c r="N283" s="37">
        <f t="shared" si="340"/>
        <v>49.7</v>
      </c>
      <c r="O283" s="36">
        <v>10</v>
      </c>
      <c r="P283" s="36"/>
      <c r="Q283" s="20">
        <v>3</v>
      </c>
      <c r="R283" s="106">
        <f t="shared" si="345"/>
        <v>2</v>
      </c>
      <c r="S283" s="42" t="str">
        <f t="shared" si="341"/>
        <v>1032</v>
      </c>
      <c r="T283" s="19" t="str">
        <f t="shared" si="344"/>
        <v>Leila Odaro-Burnett</v>
      </c>
      <c r="U283" s="19" t="str">
        <f t="shared" si="344"/>
        <v>Bowman's Green</v>
      </c>
      <c r="V283" s="30">
        <f t="shared" si="344"/>
        <v>49.7</v>
      </c>
      <c r="X283" s="17">
        <f t="shared" si="327"/>
        <v>3</v>
      </c>
      <c r="Y283" s="19">
        <f t="shared" si="328"/>
        <v>2</v>
      </c>
      <c r="Z283" s="43">
        <f>VLOOKUP($S283,'Programme and CT sheets'!$A:$I,8,)</f>
        <v>48.62</v>
      </c>
      <c r="AB283" s="44" t="str">
        <f t="shared" si="329"/>
        <v>Leila Odaro-Burnett</v>
      </c>
      <c r="AC283" s="44" t="str">
        <f t="shared" si="330"/>
        <v>Bowman's Green</v>
      </c>
      <c r="AE283" s="11">
        <f t="shared" si="331"/>
        <v>4</v>
      </c>
      <c r="AF283" s="7">
        <f t="shared" si="332"/>
        <v>48.62</v>
      </c>
      <c r="AG283" s="7"/>
      <c r="AH283" s="147">
        <f t="shared" si="333"/>
        <v>17</v>
      </c>
      <c r="AI283" s="135" t="str">
        <f t="shared" si="334"/>
        <v>Lia Armstrong</v>
      </c>
      <c r="AJ283" s="135" t="str">
        <f t="shared" si="335"/>
        <v>Great Missenden</v>
      </c>
      <c r="AK283" s="148">
        <f t="shared" si="336"/>
        <v>54.29</v>
      </c>
      <c r="AL283" s="148">
        <f t="shared" si="337"/>
        <v>53.94</v>
      </c>
      <c r="AM283" s="149" t="str">
        <f>IFERROR(IF(FIND("DQ",AL283),VLOOKUP(AL283,'DQ Codes'!$B:$C,2,),""),"")</f>
        <v/>
      </c>
    </row>
    <row r="284" spans="2:39" ht="15" customHeight="1" x14ac:dyDescent="0.25">
      <c r="B284" s="11">
        <v>18</v>
      </c>
      <c r="C284" s="8" t="s">
        <v>73</v>
      </c>
      <c r="D284" t="s">
        <v>49</v>
      </c>
      <c r="E284" s="7">
        <v>49.46</v>
      </c>
      <c r="K284" s="108">
        <v>7</v>
      </c>
      <c r="L284" s="36" t="str">
        <f t="shared" si="338"/>
        <v>Arabella Durkin</v>
      </c>
      <c r="M284" s="36" t="str">
        <f t="shared" si="339"/>
        <v>Maltman's Green</v>
      </c>
      <c r="N284" s="37">
        <f t="shared" si="340"/>
        <v>49.46</v>
      </c>
      <c r="O284" s="36">
        <v>10</v>
      </c>
      <c r="P284" s="36"/>
      <c r="Q284" s="20">
        <v>3</v>
      </c>
      <c r="R284" s="106">
        <f t="shared" si="345"/>
        <v>7</v>
      </c>
      <c r="S284" s="42" t="str">
        <f t="shared" si="341"/>
        <v>1037</v>
      </c>
      <c r="T284" s="19" t="str">
        <f t="shared" si="344"/>
        <v>Arabella Durkin</v>
      </c>
      <c r="U284" s="19" t="str">
        <f t="shared" si="344"/>
        <v>Maltman's Green</v>
      </c>
      <c r="V284" s="30">
        <f t="shared" si="344"/>
        <v>49.46</v>
      </c>
      <c r="X284" s="17">
        <f t="shared" si="327"/>
        <v>3</v>
      </c>
      <c r="Y284" s="19">
        <f t="shared" si="328"/>
        <v>7</v>
      </c>
      <c r="Z284" s="43">
        <f>VLOOKUP($S284,'Programme and CT sheets'!$A:$I,8,)</f>
        <v>199.5</v>
      </c>
      <c r="AB284" s="44" t="str">
        <f t="shared" si="329"/>
        <v>Arabella Durkin</v>
      </c>
      <c r="AC284" s="44" t="str">
        <f t="shared" si="330"/>
        <v>Maltman's Green</v>
      </c>
      <c r="AE284" s="11">
        <f t="shared" si="331"/>
        <v>21</v>
      </c>
      <c r="AF284" s="7">
        <f t="shared" si="332"/>
        <v>199.5</v>
      </c>
      <c r="AG284" s="7"/>
      <c r="AH284" s="147">
        <f t="shared" si="333"/>
        <v>18</v>
      </c>
      <c r="AI284" s="135" t="str">
        <f t="shared" si="334"/>
        <v>Sasha Coltman</v>
      </c>
      <c r="AJ284" s="135" t="str">
        <f t="shared" si="335"/>
        <v>Heath Mount</v>
      </c>
      <c r="AK284" s="148">
        <f t="shared" si="336"/>
        <v>55</v>
      </c>
      <c r="AL284" s="148">
        <f t="shared" si="337"/>
        <v>58.32</v>
      </c>
      <c r="AM284" s="149" t="str">
        <f>IFERROR(IF(FIND("DQ",AL284),VLOOKUP(AL284,'DQ Codes'!$B:$C,2,),""),"")</f>
        <v/>
      </c>
    </row>
    <row r="285" spans="2:39" ht="15" customHeight="1" x14ac:dyDescent="0.25">
      <c r="B285" s="11">
        <v>19</v>
      </c>
      <c r="C285" s="8" t="s">
        <v>224</v>
      </c>
      <c r="D285" t="s">
        <v>225</v>
      </c>
      <c r="E285" s="7">
        <v>48.54</v>
      </c>
      <c r="K285" s="108">
        <v>3</v>
      </c>
      <c r="L285" s="36" t="str">
        <f t="shared" si="338"/>
        <v>Yasmin Meadows</v>
      </c>
      <c r="M285" s="36" t="str">
        <f t="shared" si="339"/>
        <v>St John Fisher</v>
      </c>
      <c r="N285" s="37">
        <f t="shared" si="340"/>
        <v>48.54</v>
      </c>
      <c r="O285" s="36">
        <v>10</v>
      </c>
      <c r="P285" s="36"/>
      <c r="Q285" s="20">
        <v>3</v>
      </c>
      <c r="R285" s="106">
        <f t="shared" si="345"/>
        <v>3</v>
      </c>
      <c r="S285" s="42" t="str">
        <f t="shared" si="341"/>
        <v>1033</v>
      </c>
      <c r="T285" s="19" t="str">
        <f t="shared" si="344"/>
        <v>Yasmin Meadows</v>
      </c>
      <c r="U285" s="19" t="str">
        <f t="shared" si="344"/>
        <v>St John Fisher</v>
      </c>
      <c r="V285" s="30">
        <f t="shared" si="344"/>
        <v>48.54</v>
      </c>
      <c r="X285" s="17">
        <f t="shared" si="327"/>
        <v>3</v>
      </c>
      <c r="Y285" s="19">
        <f t="shared" si="328"/>
        <v>3</v>
      </c>
      <c r="Z285" s="43">
        <f>VLOOKUP($S285,'Programme and CT sheets'!$A:$I,8,)</f>
        <v>50.26</v>
      </c>
      <c r="AB285" s="44" t="str">
        <f t="shared" si="329"/>
        <v>Yasmin Meadows</v>
      </c>
      <c r="AC285" s="44" t="str">
        <f t="shared" si="330"/>
        <v>St John Fisher</v>
      </c>
      <c r="AE285" s="11">
        <f t="shared" si="331"/>
        <v>7</v>
      </c>
      <c r="AF285" s="7">
        <f t="shared" si="332"/>
        <v>50.26</v>
      </c>
      <c r="AG285" s="7"/>
      <c r="AH285" s="147">
        <f t="shared" si="333"/>
        <v>19</v>
      </c>
      <c r="AI285" s="135" t="str">
        <f t="shared" si="334"/>
        <v>Zoë Condon</v>
      </c>
      <c r="AJ285" s="135" t="str">
        <f t="shared" si="335"/>
        <v>Divine Saviour</v>
      </c>
      <c r="AK285" s="148">
        <f t="shared" si="336"/>
        <v>55.45</v>
      </c>
      <c r="AL285" s="148">
        <f t="shared" si="337"/>
        <v>58.37</v>
      </c>
      <c r="AM285" s="149" t="str">
        <f>IFERROR(IF(FIND("DQ",AL285),VLOOKUP(AL285,'DQ Codes'!$B:$C,2,),""),"")</f>
        <v/>
      </c>
    </row>
    <row r="286" spans="2:39" ht="15" customHeight="1" x14ac:dyDescent="0.25">
      <c r="B286" s="11">
        <v>20</v>
      </c>
      <c r="C286" s="8" t="s">
        <v>84</v>
      </c>
      <c r="D286" t="s">
        <v>58</v>
      </c>
      <c r="E286" s="7">
        <v>48.2</v>
      </c>
      <c r="K286" s="108">
        <v>6</v>
      </c>
      <c r="L286" s="36" t="str">
        <f t="shared" si="338"/>
        <v>Lucy Quill</v>
      </c>
      <c r="M286" s="36" t="str">
        <f t="shared" si="339"/>
        <v>The Gateway</v>
      </c>
      <c r="N286" s="37">
        <f t="shared" si="340"/>
        <v>48.2</v>
      </c>
      <c r="O286" s="36">
        <v>10</v>
      </c>
      <c r="P286" s="36"/>
      <c r="Q286" s="20">
        <v>3</v>
      </c>
      <c r="R286" s="106">
        <f t="shared" si="345"/>
        <v>6</v>
      </c>
      <c r="S286" s="42" t="str">
        <f t="shared" si="341"/>
        <v>1036</v>
      </c>
      <c r="T286" s="19" t="str">
        <f t="shared" si="344"/>
        <v>Lucy Quill</v>
      </c>
      <c r="U286" s="19" t="str">
        <f t="shared" si="344"/>
        <v>The Gateway</v>
      </c>
      <c r="V286" s="30">
        <f t="shared" si="344"/>
        <v>48.2</v>
      </c>
      <c r="X286" s="17">
        <f t="shared" si="327"/>
        <v>3</v>
      </c>
      <c r="Y286" s="19">
        <f t="shared" si="328"/>
        <v>6</v>
      </c>
      <c r="Z286" s="43">
        <f>VLOOKUP($S286,'Programme and CT sheets'!$A:$I,8,)</f>
        <v>49.38</v>
      </c>
      <c r="AB286" s="44" t="str">
        <f t="shared" si="329"/>
        <v>Lucy Quill</v>
      </c>
      <c r="AC286" s="44" t="str">
        <f t="shared" si="330"/>
        <v>The Gateway</v>
      </c>
      <c r="AE286" s="11">
        <f t="shared" si="331"/>
        <v>6</v>
      </c>
      <c r="AF286" s="7">
        <f t="shared" si="332"/>
        <v>49.38</v>
      </c>
      <c r="AG286" s="7"/>
      <c r="AH286" s="147">
        <f t="shared" si="333"/>
        <v>20</v>
      </c>
      <c r="AI286" s="135" t="str">
        <f t="shared" si="334"/>
        <v>Áine Dunwoodie</v>
      </c>
      <c r="AJ286" s="135" t="str">
        <f t="shared" si="335"/>
        <v>Abbot's Hill</v>
      </c>
      <c r="AK286" s="148">
        <f t="shared" si="336"/>
        <v>55.95</v>
      </c>
      <c r="AL286" s="148">
        <f t="shared" si="337"/>
        <v>58.46</v>
      </c>
      <c r="AM286" s="149" t="str">
        <f>IFERROR(IF(FIND("DQ",AL286),VLOOKUP(AL286,'DQ Codes'!$B:$C,2,),""),"")</f>
        <v/>
      </c>
    </row>
    <row r="287" spans="2:39" ht="45" x14ac:dyDescent="0.25">
      <c r="B287" s="11">
        <v>21</v>
      </c>
      <c r="C287" s="8" t="s">
        <v>88</v>
      </c>
      <c r="D287" t="s">
        <v>22</v>
      </c>
      <c r="E287" s="7">
        <v>47.41</v>
      </c>
      <c r="K287" s="108">
        <v>4</v>
      </c>
      <c r="L287" s="36" t="str">
        <f t="shared" si="338"/>
        <v>Kreswin Smith</v>
      </c>
      <c r="M287" s="36" t="str">
        <f t="shared" si="339"/>
        <v>Great Missenden</v>
      </c>
      <c r="N287" s="37">
        <f t="shared" si="340"/>
        <v>47.41</v>
      </c>
      <c r="O287" s="36">
        <v>10</v>
      </c>
      <c r="P287" s="36"/>
      <c r="Q287" s="20">
        <v>3</v>
      </c>
      <c r="R287" s="106">
        <f t="shared" si="345"/>
        <v>4</v>
      </c>
      <c r="S287" s="42" t="str">
        <f t="shared" si="341"/>
        <v>1034</v>
      </c>
      <c r="T287" s="19" t="str">
        <f t="shared" si="344"/>
        <v>Kreswin Smith</v>
      </c>
      <c r="U287" s="19" t="str">
        <f t="shared" si="344"/>
        <v>Great Missenden</v>
      </c>
      <c r="V287" s="30">
        <f t="shared" si="344"/>
        <v>47.41</v>
      </c>
      <c r="X287" s="17">
        <f t="shared" si="327"/>
        <v>3</v>
      </c>
      <c r="Y287" s="19">
        <f t="shared" si="328"/>
        <v>4</v>
      </c>
      <c r="Z287" s="43">
        <f>VLOOKUP($S287,'Programme and CT sheets'!$A:$I,8,)</f>
        <v>45.17</v>
      </c>
      <c r="AB287" s="44" t="str">
        <f t="shared" si="329"/>
        <v>Kreswin Smith</v>
      </c>
      <c r="AC287" s="44" t="str">
        <f t="shared" si="330"/>
        <v>Great Missenden</v>
      </c>
      <c r="AE287" s="11">
        <f t="shared" si="331"/>
        <v>2</v>
      </c>
      <c r="AF287" s="7">
        <f t="shared" si="332"/>
        <v>45.17</v>
      </c>
      <c r="AG287" s="7"/>
      <c r="AH287" s="147">
        <f t="shared" si="333"/>
        <v>21</v>
      </c>
      <c r="AI287" s="135" t="str">
        <f t="shared" si="334"/>
        <v>Arabella Durkin</v>
      </c>
      <c r="AJ287" s="135" t="str">
        <f t="shared" si="335"/>
        <v>Maltman's Green</v>
      </c>
      <c r="AK287" s="148">
        <f t="shared" si="336"/>
        <v>49.46</v>
      </c>
      <c r="AL287" s="148" t="s">
        <v>469</v>
      </c>
      <c r="AM287" s="149" t="str">
        <f>IFERROR(IF(FIND("DQ",AL287),VLOOKUP(AL287,'DQ Codes'!$B:$C,2,),""),"")</f>
        <v xml:space="preserve">Leg movements not simultaneous (alternating leg movement) or leg movements not on the same plane </v>
      </c>
    </row>
    <row r="288" spans="2:39" ht="15" customHeight="1" x14ac:dyDescent="0.25">
      <c r="B288" s="11">
        <v>22</v>
      </c>
      <c r="C288" s="8" t="s">
        <v>63</v>
      </c>
      <c r="D288" t="s">
        <v>45</v>
      </c>
      <c r="E288" s="7">
        <v>44.33</v>
      </c>
      <c r="K288" s="111">
        <v>5</v>
      </c>
      <c r="L288" s="38" t="str">
        <f t="shared" si="338"/>
        <v>Tsala Bernholt</v>
      </c>
      <c r="M288" s="38" t="str">
        <f t="shared" si="339"/>
        <v>Haberdashers Girls</v>
      </c>
      <c r="N288" s="39">
        <f t="shared" si="340"/>
        <v>44.33</v>
      </c>
      <c r="O288" s="36">
        <v>10</v>
      </c>
      <c r="P288" s="36"/>
      <c r="Q288" s="20">
        <v>3</v>
      </c>
      <c r="R288" s="106">
        <f t="shared" si="345"/>
        <v>5</v>
      </c>
      <c r="S288" s="42" t="str">
        <f t="shared" si="341"/>
        <v>1035</v>
      </c>
      <c r="T288" s="19" t="str">
        <f t="shared" si="344"/>
        <v>Tsala Bernholt</v>
      </c>
      <c r="U288" s="19" t="str">
        <f t="shared" si="344"/>
        <v>Haberdashers Girls</v>
      </c>
      <c r="V288" s="30">
        <f t="shared" si="344"/>
        <v>44.33</v>
      </c>
      <c r="X288" s="17">
        <f t="shared" si="327"/>
        <v>3</v>
      </c>
      <c r="Y288" s="19">
        <f t="shared" si="328"/>
        <v>5</v>
      </c>
      <c r="Z288" s="43">
        <f>VLOOKUP($S288,'Programme and CT sheets'!$A:$I,8,)</f>
        <v>43.76</v>
      </c>
      <c r="AB288" s="44" t="str">
        <f t="shared" si="329"/>
        <v>Tsala Bernholt</v>
      </c>
      <c r="AC288" s="44" t="str">
        <f t="shared" si="330"/>
        <v>Haberdashers Girls</v>
      </c>
      <c r="AE288" s="11">
        <f t="shared" si="331"/>
        <v>1</v>
      </c>
      <c r="AF288" s="7">
        <f t="shared" si="332"/>
        <v>43.76</v>
      </c>
      <c r="AG288" s="7"/>
      <c r="AH288" s="147">
        <f t="shared" si="333"/>
        <v>22</v>
      </c>
      <c r="AI288" s="135" t="str">
        <f t="shared" si="334"/>
        <v>Raissa Vickery</v>
      </c>
      <c r="AJ288" s="135" t="str">
        <f t="shared" si="335"/>
        <v>St Alban's High Sch</v>
      </c>
      <c r="AK288" s="148">
        <f t="shared" si="336"/>
        <v>50.12</v>
      </c>
      <c r="AL288" s="148" t="s">
        <v>499</v>
      </c>
      <c r="AM288" s="149" t="str">
        <f>IFERROR(IF(FIND("DQ",AL288),VLOOKUP(AL288,'DQ Codes'!$B:$C,2,),""),"")</f>
        <v/>
      </c>
    </row>
    <row r="289" spans="2:39" ht="15" customHeight="1" x14ac:dyDescent="0.25">
      <c r="C289" s="8"/>
      <c r="E289" s="7"/>
      <c r="K289" s="153"/>
      <c r="L289" s="36"/>
      <c r="M289" s="36"/>
      <c r="N289" s="36"/>
      <c r="O289" s="36"/>
      <c r="P289" s="36"/>
      <c r="Q289" s="20"/>
      <c r="R289" s="106"/>
      <c r="S289" s="42"/>
      <c r="V289" s="30"/>
      <c r="X289" s="17"/>
      <c r="Z289" s="43"/>
      <c r="AB289" s="44"/>
      <c r="AC289" s="44"/>
      <c r="AE289" s="11"/>
      <c r="AF289" s="7"/>
      <c r="AG289" s="7"/>
      <c r="AH289" s="147"/>
      <c r="AK289" s="148"/>
      <c r="AL289" s="148"/>
    </row>
    <row r="290" spans="2:39" ht="15" customHeight="1" x14ac:dyDescent="0.2">
      <c r="AH290" s="136" t="str">
        <f>B291&amp;" - "&amp;C291&amp;" - "&amp;E291</f>
        <v>Event 11 - Year 6 Boys - 50m Breaststroke</v>
      </c>
    </row>
    <row r="291" spans="2:39" ht="15" customHeight="1" x14ac:dyDescent="0.2">
      <c r="B291" s="24" t="s">
        <v>345</v>
      </c>
      <c r="C291" s="2" t="s">
        <v>3</v>
      </c>
      <c r="D291" s="1"/>
      <c r="E291" s="13" t="s">
        <v>6</v>
      </c>
      <c r="G291" s="17" t="s">
        <v>356</v>
      </c>
      <c r="I291" s="19">
        <v>3</v>
      </c>
      <c r="K291" s="19" t="s">
        <v>365</v>
      </c>
      <c r="O291" s="19" t="s">
        <v>368</v>
      </c>
      <c r="P291" s="19" t="s">
        <v>369</v>
      </c>
      <c r="Q291" s="19" t="s">
        <v>367</v>
      </c>
      <c r="R291" s="19" t="s">
        <v>366</v>
      </c>
      <c r="T291" s="19">
        <v>2</v>
      </c>
      <c r="U291" s="19">
        <f>T291+1</f>
        <v>3</v>
      </c>
      <c r="V291" s="17">
        <f>U291+1</f>
        <v>4</v>
      </c>
      <c r="X291" s="19" t="s">
        <v>367</v>
      </c>
      <c r="Y291" s="19" t="s">
        <v>366</v>
      </c>
      <c r="Z291" s="19" t="s">
        <v>372</v>
      </c>
      <c r="AA291" s="19" t="s">
        <v>373</v>
      </c>
      <c r="AB291" s="19" t="s">
        <v>369</v>
      </c>
      <c r="AC291" s="19" t="s">
        <v>374</v>
      </c>
      <c r="AE291" s="19" t="s">
        <v>375</v>
      </c>
      <c r="AF291" s="19"/>
      <c r="AG291" s="19" t="s">
        <v>371</v>
      </c>
      <c r="AH291" s="145" t="s">
        <v>382</v>
      </c>
      <c r="AI291" s="145" t="s">
        <v>369</v>
      </c>
      <c r="AJ291" s="145" t="s">
        <v>374</v>
      </c>
      <c r="AK291" s="146" t="s">
        <v>384</v>
      </c>
      <c r="AL291" s="146" t="s">
        <v>383</v>
      </c>
    </row>
    <row r="292" spans="2:39" ht="15" customHeight="1" x14ac:dyDescent="0.25">
      <c r="B292" s="11">
        <v>1</v>
      </c>
      <c r="C292" t="s">
        <v>181</v>
      </c>
      <c r="D292" t="s">
        <v>15</v>
      </c>
      <c r="E292" s="7">
        <v>55</v>
      </c>
      <c r="K292" s="107">
        <v>1</v>
      </c>
      <c r="L292" s="33" t="str">
        <f t="shared" ref="L292:L315" si="346">C292</f>
        <v>Max Coltman</v>
      </c>
      <c r="M292" s="33" t="str">
        <f t="shared" ref="M292:M315" si="347">D292</f>
        <v>Heath Mount</v>
      </c>
      <c r="N292" s="34">
        <f t="shared" ref="N292:N315" si="348">E292</f>
        <v>55</v>
      </c>
      <c r="O292" s="36">
        <v>11</v>
      </c>
      <c r="Q292" s="20">
        <v>1</v>
      </c>
      <c r="R292" s="106">
        <f t="shared" ref="R292:R315" si="349">K292</f>
        <v>1</v>
      </c>
      <c r="S292" s="42" t="str">
        <f t="shared" ref="S292:S315" si="350">CONCATENATE(TEXT(O292,0),TEXT(Q292,0),TEXT(R292,0))</f>
        <v>1111</v>
      </c>
      <c r="T292" s="19" t="str">
        <f t="shared" ref="T292:V299" si="351">VLOOKUP($R292,$K$292:$N$299,T$28,)</f>
        <v>Max Coltman</v>
      </c>
      <c r="U292" s="19" t="str">
        <f t="shared" si="351"/>
        <v>Heath Mount</v>
      </c>
      <c r="V292" s="30">
        <f t="shared" si="351"/>
        <v>55</v>
      </c>
      <c r="X292" s="17">
        <f t="shared" ref="X292:X315" si="352">IF(Q292="","",Q292)</f>
        <v>1</v>
      </c>
      <c r="Y292" s="19">
        <f t="shared" ref="Y292:Y315" si="353">R292</f>
        <v>1</v>
      </c>
      <c r="Z292" s="43">
        <f>VLOOKUP($S292,'Programme and CT sheets'!$A:$I,8,)</f>
        <v>199.5</v>
      </c>
      <c r="AB292" s="44" t="str">
        <f t="shared" ref="AB292:AB315" si="354">T292</f>
        <v>Max Coltman</v>
      </c>
      <c r="AC292" s="44" t="str">
        <f t="shared" ref="AC292:AC315" si="355">U292</f>
        <v>Heath Mount</v>
      </c>
      <c r="AE292" s="11">
        <f t="shared" ref="AE292:AE315" si="356">IFERROR(RANK(Z292,$Z$292:$Z$315,1),"DQ")</f>
        <v>22</v>
      </c>
      <c r="AF292" s="7">
        <f t="shared" ref="AF292:AF315" si="357">Z292</f>
        <v>199.5</v>
      </c>
      <c r="AG292" s="7"/>
      <c r="AH292" s="147">
        <f t="shared" ref="AH292:AH315" si="358">B292</f>
        <v>1</v>
      </c>
      <c r="AI292" s="135" t="str">
        <f>VLOOKUP(VLOOKUP($AH292,$AE$292:$AF$315,2,),$Z$292:$AC$315,3,)</f>
        <v>Alex Cooper</v>
      </c>
      <c r="AJ292" s="135" t="str">
        <f>VLOOKUP(VLOOKUP($AH292,$AE$292:$AF$315,2,),$Z$292:$AC$315,4,)</f>
        <v>Polehampton</v>
      </c>
      <c r="AK292" s="148">
        <f>VLOOKUP($AI292,$C$292:$E$315,3,)</f>
        <v>47.52</v>
      </c>
      <c r="AL292" s="148">
        <f>VLOOKUP($AH292,$AE$292:$AF$315,2,)</f>
        <v>43.68</v>
      </c>
      <c r="AM292" s="149" t="str">
        <f>IFERROR(IF(FIND("DQ",AL292),VLOOKUP(AL292,'DQ Codes'!$B:$C,2,),""),"")</f>
        <v/>
      </c>
    </row>
    <row r="293" spans="2:39" ht="15" customHeight="1" x14ac:dyDescent="0.25">
      <c r="B293" s="11">
        <v>2</v>
      </c>
      <c r="C293" t="s">
        <v>180</v>
      </c>
      <c r="D293" t="s">
        <v>166</v>
      </c>
      <c r="E293" s="7">
        <v>54.51</v>
      </c>
      <c r="K293" s="108">
        <v>8</v>
      </c>
      <c r="L293" s="36" t="str">
        <f t="shared" si="346"/>
        <v>Harry Rowlands</v>
      </c>
      <c r="M293" s="36" t="str">
        <f t="shared" si="347"/>
        <v>Beechwood Park</v>
      </c>
      <c r="N293" s="37">
        <f t="shared" si="348"/>
        <v>54.51</v>
      </c>
      <c r="O293" s="36">
        <v>11</v>
      </c>
      <c r="Q293" s="20">
        <v>1</v>
      </c>
      <c r="R293" s="106">
        <f t="shared" si="349"/>
        <v>8</v>
      </c>
      <c r="S293" s="42" t="str">
        <f t="shared" si="350"/>
        <v>1118</v>
      </c>
      <c r="T293" s="19" t="str">
        <f t="shared" si="351"/>
        <v>Harry Rowlands</v>
      </c>
      <c r="U293" s="19" t="str">
        <f t="shared" si="351"/>
        <v>Beechwood Park</v>
      </c>
      <c r="V293" s="30">
        <f t="shared" si="351"/>
        <v>54.51</v>
      </c>
      <c r="X293" s="17">
        <f t="shared" si="352"/>
        <v>1</v>
      </c>
      <c r="Y293" s="19">
        <f t="shared" si="353"/>
        <v>8</v>
      </c>
      <c r="Z293" s="43">
        <f>VLOOKUP($S293,'Programme and CT sheets'!$A:$I,8,)</f>
        <v>199.49</v>
      </c>
      <c r="AB293" s="44" t="str">
        <f t="shared" si="354"/>
        <v>Harry Rowlands</v>
      </c>
      <c r="AC293" s="44" t="str">
        <f t="shared" si="355"/>
        <v>Beechwood Park</v>
      </c>
      <c r="AE293" s="11">
        <f t="shared" si="356"/>
        <v>21</v>
      </c>
      <c r="AF293" s="7">
        <f t="shared" si="357"/>
        <v>199.49</v>
      </c>
      <c r="AG293" s="7"/>
      <c r="AH293" s="147">
        <f t="shared" si="358"/>
        <v>2</v>
      </c>
      <c r="AI293" s="135" t="str">
        <f t="shared" ref="AI293:AI315" si="359">VLOOKUP(VLOOKUP($AH293,$AE$292:$AF$315,2,),$Z$292:$AC$315,3,)</f>
        <v>Nico Benito</v>
      </c>
      <c r="AJ293" s="135" t="str">
        <f t="shared" ref="AJ293:AJ315" si="360">VLOOKUP(VLOOKUP($AH293,$AE$292:$AF$315,2,),$Z$292:$AC$315,4,)</f>
        <v>Edge Grove</v>
      </c>
      <c r="AK293" s="148">
        <f t="shared" ref="AK293:AK315" si="361">VLOOKUP($AI293,$C$292:$E$315,3,)</f>
        <v>42.96</v>
      </c>
      <c r="AL293" s="148">
        <f>VLOOKUP($AH293,$AE$292:$AF$315,2,)</f>
        <v>44.01</v>
      </c>
      <c r="AM293" s="149" t="str">
        <f>IFERROR(IF(FIND("DQ",AL293),VLOOKUP(AL293,'DQ Codes'!$B:$C,2,),""),"")</f>
        <v/>
      </c>
    </row>
    <row r="294" spans="2:39" ht="15" customHeight="1" x14ac:dyDescent="0.25">
      <c r="B294" s="11">
        <v>3</v>
      </c>
      <c r="C294" t="s">
        <v>312</v>
      </c>
      <c r="D294" t="s">
        <v>313</v>
      </c>
      <c r="E294" s="7">
        <v>54.38</v>
      </c>
      <c r="K294" s="108">
        <v>2</v>
      </c>
      <c r="L294" s="36" t="str">
        <f t="shared" si="346"/>
        <v>Oliver Mann</v>
      </c>
      <c r="M294" s="36" t="str">
        <f t="shared" si="347"/>
        <v>Harpenden Academy</v>
      </c>
      <c r="N294" s="37">
        <f t="shared" si="348"/>
        <v>54.38</v>
      </c>
      <c r="O294" s="36">
        <v>11</v>
      </c>
      <c r="P294" s="36"/>
      <c r="Q294" s="20">
        <v>1</v>
      </c>
      <c r="R294" s="106">
        <f t="shared" si="349"/>
        <v>2</v>
      </c>
      <c r="S294" s="42" t="str">
        <f t="shared" si="350"/>
        <v>1112</v>
      </c>
      <c r="T294" s="19" t="str">
        <f t="shared" si="351"/>
        <v>Oliver Mann</v>
      </c>
      <c r="U294" s="19" t="str">
        <f t="shared" si="351"/>
        <v>Harpenden Academy</v>
      </c>
      <c r="V294" s="30">
        <f t="shared" si="351"/>
        <v>54.38</v>
      </c>
      <c r="X294" s="17">
        <f t="shared" si="352"/>
        <v>1</v>
      </c>
      <c r="Y294" s="19">
        <f t="shared" si="353"/>
        <v>2</v>
      </c>
      <c r="Z294" s="43">
        <f>VLOOKUP($S294,'Programme and CT sheets'!$A:$I,8,)</f>
        <v>53.12</v>
      </c>
      <c r="AB294" s="44" t="str">
        <f t="shared" si="354"/>
        <v>Oliver Mann</v>
      </c>
      <c r="AC294" s="44" t="str">
        <f t="shared" si="355"/>
        <v>Harpenden Academy</v>
      </c>
      <c r="AE294" s="11">
        <f t="shared" si="356"/>
        <v>14</v>
      </c>
      <c r="AF294" s="7">
        <f t="shared" si="357"/>
        <v>53.12</v>
      </c>
      <c r="AG294" s="7"/>
      <c r="AH294" s="147">
        <f t="shared" si="358"/>
        <v>3</v>
      </c>
      <c r="AI294" s="135" t="str">
        <f t="shared" si="359"/>
        <v>Luke Pollen-Brooks</v>
      </c>
      <c r="AJ294" s="135" t="str">
        <f t="shared" si="360"/>
        <v>Bedford</v>
      </c>
      <c r="AK294" s="148">
        <f t="shared" si="361"/>
        <v>46.81</v>
      </c>
      <c r="AL294" s="148">
        <f>VLOOKUP($AH294,$AE$292:$AF$315,2,)</f>
        <v>47.39</v>
      </c>
      <c r="AM294" s="149" t="str">
        <f>IFERROR(IF(FIND("DQ",AL294),VLOOKUP(AL294,'DQ Codes'!$B:$C,2,),""),"")</f>
        <v/>
      </c>
    </row>
    <row r="295" spans="2:39" ht="15" customHeight="1" x14ac:dyDescent="0.25">
      <c r="B295" s="11">
        <v>4</v>
      </c>
      <c r="C295" t="s">
        <v>173</v>
      </c>
      <c r="D295" t="s">
        <v>174</v>
      </c>
      <c r="E295" s="7">
        <v>54.22</v>
      </c>
      <c r="K295" s="108">
        <v>7</v>
      </c>
      <c r="L295" s="36" t="str">
        <f t="shared" si="346"/>
        <v>James Coleman</v>
      </c>
      <c r="M295" s="36" t="str">
        <f t="shared" si="347"/>
        <v>Mandeville</v>
      </c>
      <c r="N295" s="37">
        <f t="shared" si="348"/>
        <v>54.22</v>
      </c>
      <c r="O295" s="36">
        <v>11</v>
      </c>
      <c r="P295" s="36"/>
      <c r="Q295" s="20">
        <v>1</v>
      </c>
      <c r="R295" s="106">
        <f t="shared" si="349"/>
        <v>7</v>
      </c>
      <c r="S295" s="42" t="str">
        <f t="shared" si="350"/>
        <v>1117</v>
      </c>
      <c r="T295" s="19" t="str">
        <f t="shared" si="351"/>
        <v>James Coleman</v>
      </c>
      <c r="U295" s="19" t="str">
        <f t="shared" si="351"/>
        <v>Mandeville</v>
      </c>
      <c r="V295" s="30">
        <f t="shared" si="351"/>
        <v>54.22</v>
      </c>
      <c r="X295" s="17">
        <f t="shared" si="352"/>
        <v>1</v>
      </c>
      <c r="Y295" s="19">
        <f t="shared" si="353"/>
        <v>7</v>
      </c>
      <c r="Z295" s="43">
        <f>VLOOKUP($S295,'Programme and CT sheets'!$A:$I,8,)</f>
        <v>53.87</v>
      </c>
      <c r="AB295" s="44" t="str">
        <f t="shared" si="354"/>
        <v>James Coleman</v>
      </c>
      <c r="AC295" s="44" t="str">
        <f t="shared" si="355"/>
        <v>Mandeville</v>
      </c>
      <c r="AE295" s="11">
        <f t="shared" si="356"/>
        <v>16</v>
      </c>
      <c r="AF295" s="7">
        <f t="shared" si="357"/>
        <v>53.87</v>
      </c>
      <c r="AG295" s="7"/>
      <c r="AH295" s="147">
        <f t="shared" si="358"/>
        <v>4</v>
      </c>
      <c r="AI295" s="135" t="str">
        <f t="shared" si="359"/>
        <v>Joshua Heesom</v>
      </c>
      <c r="AJ295" s="135" t="str">
        <f t="shared" si="360"/>
        <v>Pope Paul</v>
      </c>
      <c r="AK295" s="148">
        <f t="shared" si="361"/>
        <v>48.32</v>
      </c>
      <c r="AL295" s="148">
        <f>VLOOKUP($AH295,$AE$292:$AF$315,2,)</f>
        <v>47.74</v>
      </c>
      <c r="AM295" s="149" t="str">
        <f>IFERROR(IF(FIND("DQ",AL295),VLOOKUP(AL295,'DQ Codes'!$B:$C,2,),""),"")</f>
        <v/>
      </c>
    </row>
    <row r="296" spans="2:39" ht="15" customHeight="1" x14ac:dyDescent="0.25">
      <c r="B296" s="11">
        <v>5</v>
      </c>
      <c r="C296" t="s">
        <v>311</v>
      </c>
      <c r="D296" t="s">
        <v>147</v>
      </c>
      <c r="E296" s="7">
        <v>54.07</v>
      </c>
      <c r="K296" s="108">
        <v>3</v>
      </c>
      <c r="L296" s="36" t="str">
        <f t="shared" si="346"/>
        <v>Tom Martin</v>
      </c>
      <c r="M296" s="36" t="str">
        <f t="shared" si="347"/>
        <v>Thorpe House</v>
      </c>
      <c r="N296" s="37">
        <f t="shared" si="348"/>
        <v>54.07</v>
      </c>
      <c r="O296" s="36">
        <v>11</v>
      </c>
      <c r="P296" s="36"/>
      <c r="Q296" s="20">
        <v>1</v>
      </c>
      <c r="R296" s="106">
        <f t="shared" si="349"/>
        <v>3</v>
      </c>
      <c r="S296" s="42" t="str">
        <f t="shared" si="350"/>
        <v>1113</v>
      </c>
      <c r="T296" s="19" t="str">
        <f t="shared" si="351"/>
        <v>Tom Martin</v>
      </c>
      <c r="U296" s="19" t="str">
        <f t="shared" si="351"/>
        <v>Thorpe House</v>
      </c>
      <c r="V296" s="30">
        <f t="shared" si="351"/>
        <v>54.07</v>
      </c>
      <c r="X296" s="17">
        <f t="shared" si="352"/>
        <v>1</v>
      </c>
      <c r="Y296" s="19">
        <f t="shared" si="353"/>
        <v>3</v>
      </c>
      <c r="Z296" s="43">
        <f>VLOOKUP($S296,'Programme and CT sheets'!$A:$I,8,)</f>
        <v>59.98</v>
      </c>
      <c r="AB296" s="44" t="str">
        <f t="shared" si="354"/>
        <v>Tom Martin</v>
      </c>
      <c r="AC296" s="44" t="str">
        <f t="shared" si="355"/>
        <v>Thorpe House</v>
      </c>
      <c r="AE296" s="11">
        <f t="shared" si="356"/>
        <v>17</v>
      </c>
      <c r="AF296" s="7">
        <f t="shared" si="357"/>
        <v>59.98</v>
      </c>
      <c r="AG296" s="7"/>
      <c r="AH296" s="147">
        <f t="shared" si="358"/>
        <v>5</v>
      </c>
      <c r="AI296" s="135" t="str">
        <f t="shared" si="359"/>
        <v>Harry Gibb</v>
      </c>
      <c r="AJ296" s="135" t="str">
        <f t="shared" si="360"/>
        <v>Chalfont St Peter</v>
      </c>
      <c r="AK296" s="148">
        <f t="shared" si="361"/>
        <v>50.12</v>
      </c>
      <c r="AL296" s="148">
        <f>VLOOKUP($AH296,$AE$292:$AF$315,2,)</f>
        <v>47.98</v>
      </c>
      <c r="AM296" s="149" t="str">
        <f>IFERROR(IF(FIND("DQ",AL296),VLOOKUP(AL296,'DQ Codes'!$B:$C,2,),""),"")</f>
        <v/>
      </c>
    </row>
    <row r="297" spans="2:39" ht="15" customHeight="1" x14ac:dyDescent="0.25">
      <c r="B297" s="11">
        <v>6</v>
      </c>
      <c r="C297" t="s">
        <v>179</v>
      </c>
      <c r="D297" t="s">
        <v>164</v>
      </c>
      <c r="E297" s="7">
        <v>53.24</v>
      </c>
      <c r="K297" s="108">
        <v>6</v>
      </c>
      <c r="L297" s="36" t="str">
        <f t="shared" si="346"/>
        <v>Mac Lothian</v>
      </c>
      <c r="M297" s="36" t="str">
        <f t="shared" si="347"/>
        <v>Gayhurst School</v>
      </c>
      <c r="N297" s="37">
        <f t="shared" si="348"/>
        <v>53.24</v>
      </c>
      <c r="O297" s="36">
        <v>11</v>
      </c>
      <c r="P297" s="36"/>
      <c r="Q297" s="20">
        <v>1</v>
      </c>
      <c r="R297" s="106">
        <f t="shared" si="349"/>
        <v>6</v>
      </c>
      <c r="S297" s="42" t="str">
        <f t="shared" si="350"/>
        <v>1116</v>
      </c>
      <c r="T297" s="19" t="str">
        <f t="shared" si="351"/>
        <v>Mac Lothian</v>
      </c>
      <c r="U297" s="19" t="str">
        <f t="shared" si="351"/>
        <v>Gayhurst School</v>
      </c>
      <c r="V297" s="30">
        <f t="shared" si="351"/>
        <v>53.24</v>
      </c>
      <c r="X297" s="17">
        <f t="shared" si="352"/>
        <v>1</v>
      </c>
      <c r="Y297" s="19">
        <f t="shared" si="353"/>
        <v>6</v>
      </c>
      <c r="Z297" s="43">
        <f>VLOOKUP($S297,'Programme and CT sheets'!$A:$I,8,)</f>
        <v>52.2</v>
      </c>
      <c r="AB297" s="44" t="str">
        <f t="shared" si="354"/>
        <v>Mac Lothian</v>
      </c>
      <c r="AC297" s="44" t="str">
        <f t="shared" si="355"/>
        <v>Gayhurst School</v>
      </c>
      <c r="AE297" s="11">
        <f t="shared" si="356"/>
        <v>12</v>
      </c>
      <c r="AF297" s="7">
        <f t="shared" si="357"/>
        <v>52.2</v>
      </c>
      <c r="AG297" s="7"/>
      <c r="AH297" s="147">
        <f t="shared" si="358"/>
        <v>6</v>
      </c>
      <c r="AI297" s="135" t="str">
        <f t="shared" si="359"/>
        <v>Alexander Kalverboer</v>
      </c>
      <c r="AJ297" s="135" t="str">
        <f t="shared" si="360"/>
        <v>Westbrook Hay</v>
      </c>
      <c r="AK297" s="148">
        <f t="shared" si="361"/>
        <v>50.68</v>
      </c>
      <c r="AL297" s="148">
        <f>VLOOKUP($AH297,$AE$292:$AF$315,2,)</f>
        <v>49.93</v>
      </c>
      <c r="AM297" s="149" t="str">
        <f>IFERROR(IF(FIND("DQ",AL297),VLOOKUP(AL297,'DQ Codes'!$B:$C,2,),""),"")</f>
        <v/>
      </c>
    </row>
    <row r="298" spans="2:39" ht="15" customHeight="1" x14ac:dyDescent="0.25">
      <c r="B298" s="11">
        <v>7</v>
      </c>
      <c r="C298" t="s">
        <v>163</v>
      </c>
      <c r="D298" t="s">
        <v>164</v>
      </c>
      <c r="E298" s="7">
        <v>53</v>
      </c>
      <c r="K298" s="108">
        <v>4</v>
      </c>
      <c r="L298" s="36" t="str">
        <f t="shared" si="346"/>
        <v>Duncan Meazzo</v>
      </c>
      <c r="M298" s="36" t="str">
        <f t="shared" si="347"/>
        <v>Gayhurst School</v>
      </c>
      <c r="N298" s="37">
        <f t="shared" si="348"/>
        <v>53</v>
      </c>
      <c r="O298" s="36">
        <v>11</v>
      </c>
      <c r="P298" s="36"/>
      <c r="Q298" s="20">
        <v>1</v>
      </c>
      <c r="R298" s="106">
        <f t="shared" si="349"/>
        <v>4</v>
      </c>
      <c r="S298" s="42" t="str">
        <f t="shared" si="350"/>
        <v>1114</v>
      </c>
      <c r="T298" s="19" t="str">
        <f t="shared" si="351"/>
        <v>Duncan Meazzo</v>
      </c>
      <c r="U298" s="19" t="str">
        <f t="shared" si="351"/>
        <v>Gayhurst School</v>
      </c>
      <c r="V298" s="30">
        <f t="shared" si="351"/>
        <v>53</v>
      </c>
      <c r="X298" s="17">
        <f t="shared" si="352"/>
        <v>1</v>
      </c>
      <c r="Y298" s="19">
        <f t="shared" si="353"/>
        <v>4</v>
      </c>
      <c r="Z298" s="43">
        <f>VLOOKUP($S298,'Programme and CT sheets'!$A:$I,8,)</f>
        <v>52.34</v>
      </c>
      <c r="AB298" s="44" t="str">
        <f t="shared" si="354"/>
        <v>Duncan Meazzo</v>
      </c>
      <c r="AC298" s="44" t="str">
        <f t="shared" si="355"/>
        <v>Gayhurst School</v>
      </c>
      <c r="AE298" s="11">
        <f t="shared" si="356"/>
        <v>13</v>
      </c>
      <c r="AF298" s="7">
        <f t="shared" si="357"/>
        <v>52.34</v>
      </c>
      <c r="AG298" s="7"/>
      <c r="AH298" s="147">
        <f t="shared" si="358"/>
        <v>7</v>
      </c>
      <c r="AI298" s="135" t="str">
        <f t="shared" si="359"/>
        <v>Tristan Woolven</v>
      </c>
      <c r="AJ298" s="135" t="str">
        <f t="shared" si="360"/>
        <v>Thorpe House</v>
      </c>
      <c r="AK298" s="148">
        <f t="shared" si="361"/>
        <v>52.5</v>
      </c>
      <c r="AL298" s="148">
        <f>VLOOKUP($AH298,$AE$292:$AF$315,2,)</f>
        <v>50.18</v>
      </c>
      <c r="AM298" s="149" t="str">
        <f>IFERROR(IF(FIND("DQ",AL298),VLOOKUP(AL298,'DQ Codes'!$B:$C,2,),""),"")</f>
        <v/>
      </c>
    </row>
    <row r="299" spans="2:39" ht="15" customHeight="1" x14ac:dyDescent="0.25">
      <c r="B299" s="11">
        <v>8</v>
      </c>
      <c r="C299" t="s">
        <v>169</v>
      </c>
      <c r="D299" t="s">
        <v>147</v>
      </c>
      <c r="E299" s="7">
        <v>52.5</v>
      </c>
      <c r="K299" s="111">
        <v>5</v>
      </c>
      <c r="L299" s="38" t="str">
        <f t="shared" si="346"/>
        <v>Tristan Woolven</v>
      </c>
      <c r="M299" s="38" t="str">
        <f t="shared" si="347"/>
        <v>Thorpe House</v>
      </c>
      <c r="N299" s="39">
        <f t="shared" si="348"/>
        <v>52.5</v>
      </c>
      <c r="O299" s="36">
        <v>11</v>
      </c>
      <c r="P299" s="36"/>
      <c r="Q299" s="20">
        <v>1</v>
      </c>
      <c r="R299" s="106">
        <f t="shared" si="349"/>
        <v>5</v>
      </c>
      <c r="S299" s="42" t="str">
        <f t="shared" si="350"/>
        <v>1115</v>
      </c>
      <c r="T299" s="19" t="str">
        <f t="shared" si="351"/>
        <v>Tristan Woolven</v>
      </c>
      <c r="U299" s="19" t="str">
        <f t="shared" si="351"/>
        <v>Thorpe House</v>
      </c>
      <c r="V299" s="30">
        <f t="shared" si="351"/>
        <v>52.5</v>
      </c>
      <c r="X299" s="17">
        <f t="shared" si="352"/>
        <v>1</v>
      </c>
      <c r="Y299" s="19">
        <f t="shared" si="353"/>
        <v>5</v>
      </c>
      <c r="Z299" s="43">
        <f>VLOOKUP($S299,'Programme and CT sheets'!$A:$I,8,)</f>
        <v>50.18</v>
      </c>
      <c r="AB299" s="44" t="str">
        <f t="shared" si="354"/>
        <v>Tristan Woolven</v>
      </c>
      <c r="AC299" s="44" t="str">
        <f t="shared" si="355"/>
        <v>Thorpe House</v>
      </c>
      <c r="AE299" s="11">
        <f t="shared" si="356"/>
        <v>7</v>
      </c>
      <c r="AF299" s="7">
        <f t="shared" si="357"/>
        <v>50.18</v>
      </c>
      <c r="AG299" s="7"/>
      <c r="AH299" s="147">
        <v>7</v>
      </c>
      <c r="AI299" s="135" t="s">
        <v>177</v>
      </c>
      <c r="AJ299" s="135" t="s">
        <v>15</v>
      </c>
      <c r="AK299" s="148">
        <f t="shared" si="361"/>
        <v>50.73</v>
      </c>
      <c r="AL299" s="148">
        <v>50.18</v>
      </c>
      <c r="AM299" s="149" t="str">
        <f>IFERROR(IF(FIND("DQ",AL299),VLOOKUP(AL299,'DQ Codes'!$B:$C,2,),""),"")</f>
        <v/>
      </c>
    </row>
    <row r="300" spans="2:39" ht="15" customHeight="1" x14ac:dyDescent="0.25">
      <c r="B300" s="11">
        <v>9</v>
      </c>
      <c r="C300" t="s">
        <v>188</v>
      </c>
      <c r="D300" t="s">
        <v>162</v>
      </c>
      <c r="E300" s="7">
        <v>52.37</v>
      </c>
      <c r="K300" s="108">
        <v>1</v>
      </c>
      <c r="L300" s="36" t="str">
        <f t="shared" si="346"/>
        <v>Noah McCall</v>
      </c>
      <c r="M300" s="36" t="str">
        <f t="shared" si="347"/>
        <v>Elangeni</v>
      </c>
      <c r="N300" s="37">
        <f t="shared" si="348"/>
        <v>52.37</v>
      </c>
      <c r="O300" s="36">
        <v>11</v>
      </c>
      <c r="Q300" s="20">
        <v>2</v>
      </c>
      <c r="R300" s="106">
        <f t="shared" si="349"/>
        <v>1</v>
      </c>
      <c r="S300" s="42" t="str">
        <f t="shared" si="350"/>
        <v>1121</v>
      </c>
      <c r="T300" s="19" t="str">
        <f t="shared" ref="T300:V307" si="362">VLOOKUP($R300,$K$300:$N$307,T$28,)</f>
        <v>Noah McCall</v>
      </c>
      <c r="U300" s="19" t="str">
        <f t="shared" si="362"/>
        <v>Elangeni</v>
      </c>
      <c r="V300" s="30">
        <f t="shared" si="362"/>
        <v>52.37</v>
      </c>
      <c r="X300" s="17">
        <f t="shared" si="352"/>
        <v>2</v>
      </c>
      <c r="Y300" s="19">
        <f t="shared" si="353"/>
        <v>1</v>
      </c>
      <c r="Z300" s="43">
        <f>VLOOKUP($S300,'Programme and CT sheets'!$A:$I,8,)</f>
        <v>51.88</v>
      </c>
      <c r="AB300" s="44" t="str">
        <f t="shared" si="354"/>
        <v>Noah McCall</v>
      </c>
      <c r="AC300" s="44" t="str">
        <f t="shared" si="355"/>
        <v>Elangeni</v>
      </c>
      <c r="AE300" s="11">
        <f t="shared" si="356"/>
        <v>11</v>
      </c>
      <c r="AF300" s="7">
        <f t="shared" si="357"/>
        <v>51.88</v>
      </c>
      <c r="AG300" s="7"/>
      <c r="AH300" s="147">
        <f t="shared" si="358"/>
        <v>9</v>
      </c>
      <c r="AI300" s="135" t="str">
        <f t="shared" si="359"/>
        <v>Marko Borgis</v>
      </c>
      <c r="AJ300" s="135" t="str">
        <f t="shared" si="360"/>
        <v xml:space="preserve">Round Diamond </v>
      </c>
      <c r="AK300" s="148">
        <f t="shared" si="361"/>
        <v>51.38</v>
      </c>
      <c r="AL300" s="148">
        <f>VLOOKUP($AH300,$AE$292:$AF$315,2,)</f>
        <v>50.86</v>
      </c>
      <c r="AM300" s="149" t="str">
        <f>IFERROR(IF(FIND("DQ",AL300),VLOOKUP(AL300,'DQ Codes'!$B:$C,2,),""),"")</f>
        <v/>
      </c>
    </row>
    <row r="301" spans="2:39" ht="15" customHeight="1" x14ac:dyDescent="0.25">
      <c r="B301" s="11">
        <v>10</v>
      </c>
      <c r="C301" t="s">
        <v>190</v>
      </c>
      <c r="D301" t="s">
        <v>185</v>
      </c>
      <c r="E301" s="7">
        <v>52.3</v>
      </c>
      <c r="K301" s="108">
        <v>8</v>
      </c>
      <c r="L301" s="36" t="str">
        <f t="shared" si="346"/>
        <v>Joshua Skelton</v>
      </c>
      <c r="M301" s="36" t="str">
        <f t="shared" si="347"/>
        <v>Foulds Primary</v>
      </c>
      <c r="N301" s="37">
        <f t="shared" si="348"/>
        <v>52.3</v>
      </c>
      <c r="O301" s="36">
        <v>11</v>
      </c>
      <c r="Q301" s="20">
        <v>2</v>
      </c>
      <c r="R301" s="106">
        <f t="shared" si="349"/>
        <v>8</v>
      </c>
      <c r="S301" s="42" t="str">
        <f t="shared" si="350"/>
        <v>1128</v>
      </c>
      <c r="T301" s="19" t="str">
        <f t="shared" si="362"/>
        <v>Joshua Skelton</v>
      </c>
      <c r="U301" s="19" t="str">
        <f t="shared" si="362"/>
        <v>Foulds Primary</v>
      </c>
      <c r="V301" s="30">
        <f t="shared" si="362"/>
        <v>52.3</v>
      </c>
      <c r="X301" s="17">
        <f t="shared" si="352"/>
        <v>2</v>
      </c>
      <c r="Y301" s="19">
        <f t="shared" si="353"/>
        <v>8</v>
      </c>
      <c r="Z301" s="43">
        <f>VLOOKUP($S301,'Programme and CT sheets'!$A:$I,8,)</f>
        <v>63.06</v>
      </c>
      <c r="AB301" s="44" t="str">
        <f t="shared" si="354"/>
        <v>Joshua Skelton</v>
      </c>
      <c r="AC301" s="44" t="str">
        <f t="shared" si="355"/>
        <v>Foulds Primary</v>
      </c>
      <c r="AE301" s="11">
        <f t="shared" si="356"/>
        <v>18</v>
      </c>
      <c r="AF301" s="7">
        <f t="shared" si="357"/>
        <v>63.06</v>
      </c>
      <c r="AG301" s="7"/>
      <c r="AH301" s="147">
        <f t="shared" si="358"/>
        <v>10</v>
      </c>
      <c r="AI301" s="135" t="str">
        <f t="shared" si="359"/>
        <v>Nathaniel Mapley</v>
      </c>
      <c r="AJ301" s="135" t="str">
        <f t="shared" si="360"/>
        <v>St Peters, St Al.</v>
      </c>
      <c r="AK301" s="148">
        <f t="shared" si="361"/>
        <v>51.7</v>
      </c>
      <c r="AL301" s="148">
        <f>VLOOKUP($AH301,$AE$292:$AF$315,2,)</f>
        <v>51.59</v>
      </c>
      <c r="AM301" s="149" t="str">
        <f>IFERROR(IF(FIND("DQ",AL301),VLOOKUP(AL301,'DQ Codes'!$B:$C,2,),""),"")</f>
        <v/>
      </c>
    </row>
    <row r="302" spans="2:39" ht="15" customHeight="1" x14ac:dyDescent="0.25">
      <c r="B302" s="11">
        <v>11</v>
      </c>
      <c r="C302" t="s">
        <v>309</v>
      </c>
      <c r="D302" t="s">
        <v>310</v>
      </c>
      <c r="E302" s="7">
        <v>52.1</v>
      </c>
      <c r="K302" s="108">
        <v>2</v>
      </c>
      <c r="L302" s="36" t="str">
        <f t="shared" si="346"/>
        <v>Alex Clutton</v>
      </c>
      <c r="M302" s="36" t="str">
        <f t="shared" si="347"/>
        <v>Bernards Heath</v>
      </c>
      <c r="N302" s="37">
        <f t="shared" si="348"/>
        <v>52.1</v>
      </c>
      <c r="O302" s="36">
        <v>11</v>
      </c>
      <c r="P302" s="36"/>
      <c r="Q302" s="20">
        <v>2</v>
      </c>
      <c r="R302" s="106">
        <f t="shared" si="349"/>
        <v>2</v>
      </c>
      <c r="S302" s="42" t="str">
        <f t="shared" si="350"/>
        <v>1122</v>
      </c>
      <c r="T302" s="19" t="str">
        <f t="shared" si="362"/>
        <v>Alex Clutton</v>
      </c>
      <c r="U302" s="19" t="str">
        <f t="shared" si="362"/>
        <v>Bernards Heath</v>
      </c>
      <c r="V302" s="30">
        <f t="shared" si="362"/>
        <v>52.1</v>
      </c>
      <c r="X302" s="17">
        <f t="shared" si="352"/>
        <v>2</v>
      </c>
      <c r="Y302" s="19">
        <f t="shared" si="353"/>
        <v>2</v>
      </c>
      <c r="Z302" s="43">
        <f>VLOOKUP($S302,'Programme and CT sheets'!$A:$I,8,)</f>
        <v>199.48</v>
      </c>
      <c r="AB302" s="44" t="str">
        <f t="shared" si="354"/>
        <v>Alex Clutton</v>
      </c>
      <c r="AC302" s="44" t="str">
        <f t="shared" si="355"/>
        <v>Bernards Heath</v>
      </c>
      <c r="AE302" s="11">
        <f t="shared" si="356"/>
        <v>20</v>
      </c>
      <c r="AF302" s="7">
        <f t="shared" si="357"/>
        <v>199.48</v>
      </c>
      <c r="AG302" s="7"/>
      <c r="AH302" s="147">
        <f t="shared" si="358"/>
        <v>11</v>
      </c>
      <c r="AI302" s="135" t="str">
        <f t="shared" si="359"/>
        <v>Noah McCall</v>
      </c>
      <c r="AJ302" s="135" t="str">
        <f t="shared" si="360"/>
        <v>Elangeni</v>
      </c>
      <c r="AK302" s="148">
        <f t="shared" si="361"/>
        <v>52.37</v>
      </c>
      <c r="AL302" s="148">
        <f>VLOOKUP($AH302,$AE$292:$AF$315,2,)</f>
        <v>51.88</v>
      </c>
      <c r="AM302" s="149" t="str">
        <f>IFERROR(IF(FIND("DQ",AL302),VLOOKUP(AL302,'DQ Codes'!$B:$C,2,),""),"")</f>
        <v/>
      </c>
    </row>
    <row r="303" spans="2:39" ht="15" customHeight="1" x14ac:dyDescent="0.25">
      <c r="B303" s="11">
        <v>12</v>
      </c>
      <c r="C303" t="s">
        <v>308</v>
      </c>
      <c r="D303" t="s">
        <v>115</v>
      </c>
      <c r="E303" s="7">
        <v>52.03</v>
      </c>
      <c r="K303" s="108">
        <v>7</v>
      </c>
      <c r="L303" s="36" t="str">
        <f t="shared" si="346"/>
        <v>Harrison Blackman</v>
      </c>
      <c r="M303" s="36" t="str">
        <f t="shared" si="347"/>
        <v>Chalfont St Peter</v>
      </c>
      <c r="N303" s="37">
        <f t="shared" si="348"/>
        <v>52.03</v>
      </c>
      <c r="O303" s="36">
        <v>11</v>
      </c>
      <c r="P303" s="36"/>
      <c r="Q303" s="20">
        <v>2</v>
      </c>
      <c r="R303" s="106">
        <f t="shared" si="349"/>
        <v>7</v>
      </c>
      <c r="S303" s="42" t="str">
        <f t="shared" si="350"/>
        <v>1127</v>
      </c>
      <c r="T303" s="19" t="str">
        <f t="shared" si="362"/>
        <v>Harrison Blackman</v>
      </c>
      <c r="U303" s="19" t="str">
        <f t="shared" si="362"/>
        <v>Chalfont St Peter</v>
      </c>
      <c r="V303" s="30">
        <f t="shared" si="362"/>
        <v>52.03</v>
      </c>
      <c r="X303" s="17">
        <f t="shared" si="352"/>
        <v>2</v>
      </c>
      <c r="Y303" s="19">
        <f t="shared" si="353"/>
        <v>7</v>
      </c>
      <c r="Z303" s="43">
        <f>VLOOKUP($S303,'Programme and CT sheets'!$A:$I,8,)</f>
        <v>199.99</v>
      </c>
      <c r="AB303" s="44" t="str">
        <f t="shared" si="354"/>
        <v>Harrison Blackman</v>
      </c>
      <c r="AC303" s="44" t="str">
        <f t="shared" si="355"/>
        <v>Chalfont St Peter</v>
      </c>
      <c r="AE303" s="11">
        <f t="shared" si="356"/>
        <v>24</v>
      </c>
      <c r="AF303" s="7">
        <f t="shared" si="357"/>
        <v>199.99</v>
      </c>
      <c r="AG303" s="7"/>
      <c r="AH303" s="147">
        <f t="shared" si="358"/>
        <v>12</v>
      </c>
      <c r="AI303" s="135" t="str">
        <f t="shared" si="359"/>
        <v>Mac Lothian</v>
      </c>
      <c r="AJ303" s="135" t="str">
        <f t="shared" si="360"/>
        <v>Gayhurst School</v>
      </c>
      <c r="AK303" s="148">
        <f t="shared" si="361"/>
        <v>53.24</v>
      </c>
      <c r="AL303" s="148">
        <f>VLOOKUP($AH303,$AE$292:$AF$315,2,)</f>
        <v>52.2</v>
      </c>
      <c r="AM303" s="149" t="str">
        <f>IFERROR(IF(FIND("DQ",AL303),VLOOKUP(AL303,'DQ Codes'!$B:$C,2,),""),"")</f>
        <v/>
      </c>
    </row>
    <row r="304" spans="2:39" ht="15" customHeight="1" x14ac:dyDescent="0.25">
      <c r="B304" s="11">
        <v>13</v>
      </c>
      <c r="C304" t="s">
        <v>176</v>
      </c>
      <c r="D304" t="s">
        <v>164</v>
      </c>
      <c r="E304" s="7">
        <v>52</v>
      </c>
      <c r="K304" s="108">
        <v>3</v>
      </c>
      <c r="L304" s="36" t="str">
        <f t="shared" si="346"/>
        <v>Christopher Carradine</v>
      </c>
      <c r="M304" s="36" t="str">
        <f t="shared" si="347"/>
        <v>Gayhurst School</v>
      </c>
      <c r="N304" s="37">
        <f t="shared" si="348"/>
        <v>52</v>
      </c>
      <c r="O304" s="36">
        <v>11</v>
      </c>
      <c r="P304" s="36"/>
      <c r="Q304" s="20">
        <v>2</v>
      </c>
      <c r="R304" s="106">
        <f t="shared" si="349"/>
        <v>3</v>
      </c>
      <c r="S304" s="42" t="str">
        <f t="shared" si="350"/>
        <v>1123</v>
      </c>
      <c r="T304" s="19" t="str">
        <f t="shared" si="362"/>
        <v>Christopher Carradine</v>
      </c>
      <c r="U304" s="19" t="str">
        <f t="shared" si="362"/>
        <v>Gayhurst School</v>
      </c>
      <c r="V304" s="30">
        <f t="shared" si="362"/>
        <v>52</v>
      </c>
      <c r="X304" s="17">
        <f t="shared" si="352"/>
        <v>2</v>
      </c>
      <c r="Y304" s="19">
        <f t="shared" si="353"/>
        <v>3</v>
      </c>
      <c r="Z304" s="43">
        <f>VLOOKUP($S304,'Programme and CT sheets'!$A:$I,8,)</f>
        <v>53.56</v>
      </c>
      <c r="AB304" s="44" t="str">
        <f t="shared" si="354"/>
        <v>Christopher Carradine</v>
      </c>
      <c r="AC304" s="44" t="str">
        <f t="shared" si="355"/>
        <v>Gayhurst School</v>
      </c>
      <c r="AE304" s="11">
        <f t="shared" si="356"/>
        <v>15</v>
      </c>
      <c r="AF304" s="7">
        <f t="shared" si="357"/>
        <v>53.56</v>
      </c>
      <c r="AG304" s="7"/>
      <c r="AH304" s="147">
        <f t="shared" si="358"/>
        <v>13</v>
      </c>
      <c r="AI304" s="135" t="str">
        <f t="shared" si="359"/>
        <v>Duncan Meazzo</v>
      </c>
      <c r="AJ304" s="135" t="str">
        <f t="shared" si="360"/>
        <v>Gayhurst School</v>
      </c>
      <c r="AK304" s="148">
        <f t="shared" si="361"/>
        <v>53</v>
      </c>
      <c r="AL304" s="148">
        <f>VLOOKUP($AH304,$AE$292:$AF$315,2,)</f>
        <v>52.34</v>
      </c>
      <c r="AM304" s="149" t="str">
        <f>IFERROR(IF(FIND("DQ",AL304),VLOOKUP(AL304,'DQ Codes'!$B:$C,2,),""),"")</f>
        <v/>
      </c>
    </row>
    <row r="305" spans="2:39" ht="15" customHeight="1" x14ac:dyDescent="0.25">
      <c r="B305" s="11">
        <v>14</v>
      </c>
      <c r="C305" t="s">
        <v>183</v>
      </c>
      <c r="D305" t="s">
        <v>174</v>
      </c>
      <c r="E305" s="7">
        <v>51.77</v>
      </c>
      <c r="K305" s="108">
        <v>6</v>
      </c>
      <c r="L305" s="36" t="str">
        <f t="shared" si="346"/>
        <v>Tarran Barfoot</v>
      </c>
      <c r="M305" s="36" t="str">
        <f t="shared" si="347"/>
        <v>Mandeville</v>
      </c>
      <c r="N305" s="37">
        <f t="shared" si="348"/>
        <v>51.77</v>
      </c>
      <c r="O305" s="36">
        <v>11</v>
      </c>
      <c r="P305" s="36"/>
      <c r="Q305" s="20">
        <v>2</v>
      </c>
      <c r="R305" s="106">
        <f t="shared" si="349"/>
        <v>6</v>
      </c>
      <c r="S305" s="42" t="str">
        <f t="shared" si="350"/>
        <v>1126</v>
      </c>
      <c r="T305" s="19" t="str">
        <f t="shared" si="362"/>
        <v>Tarran Barfoot</v>
      </c>
      <c r="U305" s="19" t="str">
        <f t="shared" si="362"/>
        <v>Mandeville</v>
      </c>
      <c r="V305" s="30">
        <f t="shared" si="362"/>
        <v>51.77</v>
      </c>
      <c r="X305" s="17">
        <f t="shared" si="352"/>
        <v>2</v>
      </c>
      <c r="Y305" s="19">
        <f t="shared" si="353"/>
        <v>6</v>
      </c>
      <c r="Z305" s="43">
        <f>VLOOKUP($S305,'Programme and CT sheets'!$A:$I,8,)</f>
        <v>199.47</v>
      </c>
      <c r="AB305" s="44" t="str">
        <f t="shared" si="354"/>
        <v>Tarran Barfoot</v>
      </c>
      <c r="AC305" s="44" t="str">
        <f t="shared" si="355"/>
        <v>Mandeville</v>
      </c>
      <c r="AE305" s="11">
        <f t="shared" si="356"/>
        <v>19</v>
      </c>
      <c r="AF305" s="7">
        <f t="shared" si="357"/>
        <v>199.47</v>
      </c>
      <c r="AG305" s="7"/>
      <c r="AH305" s="147">
        <f t="shared" si="358"/>
        <v>14</v>
      </c>
      <c r="AI305" s="135" t="str">
        <f t="shared" si="359"/>
        <v>Oliver Mann</v>
      </c>
      <c r="AJ305" s="135" t="str">
        <f t="shared" si="360"/>
        <v>Harpenden Academy</v>
      </c>
      <c r="AK305" s="148">
        <f t="shared" si="361"/>
        <v>54.38</v>
      </c>
      <c r="AL305" s="148">
        <f>VLOOKUP($AH305,$AE$292:$AF$315,2,)</f>
        <v>53.12</v>
      </c>
      <c r="AM305" s="149" t="str">
        <f>IFERROR(IF(FIND("DQ",AL305),VLOOKUP(AL305,'DQ Codes'!$B:$C,2,),""),"")</f>
        <v/>
      </c>
    </row>
    <row r="306" spans="2:39" ht="15" customHeight="1" x14ac:dyDescent="0.25">
      <c r="B306" s="11">
        <v>15</v>
      </c>
      <c r="C306" t="s">
        <v>191</v>
      </c>
      <c r="D306" t="s">
        <v>192</v>
      </c>
      <c r="E306" s="7">
        <v>51.7</v>
      </c>
      <c r="K306" s="108">
        <v>4</v>
      </c>
      <c r="L306" s="36" t="str">
        <f t="shared" si="346"/>
        <v>Nathaniel Mapley</v>
      </c>
      <c r="M306" s="36" t="str">
        <f t="shared" si="347"/>
        <v>St Peters, St Al.</v>
      </c>
      <c r="N306" s="37">
        <f t="shared" si="348"/>
        <v>51.7</v>
      </c>
      <c r="O306" s="36">
        <v>11</v>
      </c>
      <c r="P306" s="36"/>
      <c r="Q306" s="20">
        <v>2</v>
      </c>
      <c r="R306" s="106">
        <f t="shared" si="349"/>
        <v>4</v>
      </c>
      <c r="S306" s="42" t="str">
        <f t="shared" si="350"/>
        <v>1124</v>
      </c>
      <c r="T306" s="19" t="str">
        <f t="shared" si="362"/>
        <v>Nathaniel Mapley</v>
      </c>
      <c r="U306" s="19" t="str">
        <f t="shared" si="362"/>
        <v>St Peters, St Al.</v>
      </c>
      <c r="V306" s="30">
        <f t="shared" si="362"/>
        <v>51.7</v>
      </c>
      <c r="X306" s="17">
        <f t="shared" si="352"/>
        <v>2</v>
      </c>
      <c r="Y306" s="19">
        <f t="shared" si="353"/>
        <v>4</v>
      </c>
      <c r="Z306" s="43">
        <f>VLOOKUP($S306,'Programme and CT sheets'!$A:$I,8,)</f>
        <v>51.59</v>
      </c>
      <c r="AB306" s="44" t="str">
        <f t="shared" si="354"/>
        <v>Nathaniel Mapley</v>
      </c>
      <c r="AC306" s="44" t="str">
        <f t="shared" si="355"/>
        <v>St Peters, St Al.</v>
      </c>
      <c r="AE306" s="11">
        <f t="shared" si="356"/>
        <v>10</v>
      </c>
      <c r="AF306" s="7">
        <f t="shared" si="357"/>
        <v>51.59</v>
      </c>
      <c r="AG306" s="7"/>
      <c r="AH306" s="147">
        <f t="shared" si="358"/>
        <v>15</v>
      </c>
      <c r="AI306" s="135" t="str">
        <f t="shared" si="359"/>
        <v>Christopher Carradine</v>
      </c>
      <c r="AJ306" s="135" t="str">
        <f t="shared" si="360"/>
        <v>Gayhurst School</v>
      </c>
      <c r="AK306" s="148">
        <f t="shared" si="361"/>
        <v>52</v>
      </c>
      <c r="AL306" s="148">
        <f>VLOOKUP($AH306,$AE$292:$AF$315,2,)</f>
        <v>53.56</v>
      </c>
      <c r="AM306" s="149" t="str">
        <f>IFERROR(IF(FIND("DQ",AL306),VLOOKUP(AL306,'DQ Codes'!$B:$C,2,),""),"")</f>
        <v/>
      </c>
    </row>
    <row r="307" spans="2:39" ht="15" customHeight="1" x14ac:dyDescent="0.25">
      <c r="B307" s="11">
        <v>16</v>
      </c>
      <c r="C307" t="s">
        <v>178</v>
      </c>
      <c r="D307" t="s">
        <v>57</v>
      </c>
      <c r="E307" s="7">
        <v>51.38</v>
      </c>
      <c r="K307" s="111">
        <v>5</v>
      </c>
      <c r="L307" s="38" t="str">
        <f t="shared" si="346"/>
        <v>Marko Borgis</v>
      </c>
      <c r="M307" s="38" t="str">
        <f t="shared" si="347"/>
        <v xml:space="preserve">Round Diamond </v>
      </c>
      <c r="N307" s="39">
        <f t="shared" si="348"/>
        <v>51.38</v>
      </c>
      <c r="O307" s="36">
        <v>11</v>
      </c>
      <c r="P307" s="36"/>
      <c r="Q307" s="20">
        <v>2</v>
      </c>
      <c r="R307" s="106">
        <f t="shared" si="349"/>
        <v>5</v>
      </c>
      <c r="S307" s="42" t="str">
        <f t="shared" si="350"/>
        <v>1125</v>
      </c>
      <c r="T307" s="19" t="str">
        <f t="shared" si="362"/>
        <v>Marko Borgis</v>
      </c>
      <c r="U307" s="19" t="str">
        <f t="shared" si="362"/>
        <v xml:space="preserve">Round Diamond </v>
      </c>
      <c r="V307" s="30">
        <f t="shared" si="362"/>
        <v>51.38</v>
      </c>
      <c r="X307" s="17">
        <f t="shared" si="352"/>
        <v>2</v>
      </c>
      <c r="Y307" s="19">
        <f t="shared" si="353"/>
        <v>5</v>
      </c>
      <c r="Z307" s="43">
        <f>VLOOKUP($S307,'Programme and CT sheets'!$A:$I,8,)</f>
        <v>50.86</v>
      </c>
      <c r="AB307" s="44" t="str">
        <f t="shared" si="354"/>
        <v>Marko Borgis</v>
      </c>
      <c r="AC307" s="44" t="str">
        <f t="shared" si="355"/>
        <v xml:space="preserve">Round Diamond </v>
      </c>
      <c r="AE307" s="11">
        <f t="shared" si="356"/>
        <v>9</v>
      </c>
      <c r="AF307" s="7">
        <f t="shared" si="357"/>
        <v>50.86</v>
      </c>
      <c r="AG307" s="7"/>
      <c r="AH307" s="147">
        <f t="shared" si="358"/>
        <v>16</v>
      </c>
      <c r="AI307" s="135" t="str">
        <f t="shared" si="359"/>
        <v>James Coleman</v>
      </c>
      <c r="AJ307" s="135" t="str">
        <f t="shared" si="360"/>
        <v>Mandeville</v>
      </c>
      <c r="AK307" s="148">
        <f t="shared" si="361"/>
        <v>54.22</v>
      </c>
      <c r="AL307" s="148">
        <f>VLOOKUP($AH307,$AE$292:$AF$315,2,)</f>
        <v>53.87</v>
      </c>
      <c r="AM307" s="149" t="str">
        <f>IFERROR(IF(FIND("DQ",AL307),VLOOKUP(AL307,'DQ Codes'!$B:$C,2,),""),"")</f>
        <v/>
      </c>
    </row>
    <row r="308" spans="2:39" ht="15" customHeight="1" x14ac:dyDescent="0.25">
      <c r="B308" s="11">
        <v>17</v>
      </c>
      <c r="C308" t="s">
        <v>177</v>
      </c>
      <c r="D308" t="s">
        <v>15</v>
      </c>
      <c r="E308" s="7">
        <v>50.73</v>
      </c>
      <c r="K308" s="107">
        <v>1</v>
      </c>
      <c r="L308" s="33" t="str">
        <f t="shared" si="346"/>
        <v>Daniel Rates</v>
      </c>
      <c r="M308" s="33" t="str">
        <f t="shared" si="347"/>
        <v>Heath Mount</v>
      </c>
      <c r="N308" s="34">
        <f t="shared" si="348"/>
        <v>50.73</v>
      </c>
      <c r="O308" s="36">
        <v>11</v>
      </c>
      <c r="P308" s="36"/>
      <c r="Q308" s="20">
        <v>3</v>
      </c>
      <c r="R308" s="106">
        <f t="shared" si="349"/>
        <v>1</v>
      </c>
      <c r="S308" s="42" t="str">
        <f t="shared" si="350"/>
        <v>1131</v>
      </c>
      <c r="T308" s="19" t="str">
        <f t="shared" ref="T308:V315" si="363">VLOOKUP($R308,$K$308:$N$315,T$28,)</f>
        <v>Daniel Rates</v>
      </c>
      <c r="U308" s="19" t="str">
        <f t="shared" si="363"/>
        <v>Heath Mount</v>
      </c>
      <c r="V308" s="30">
        <f t="shared" si="363"/>
        <v>50.73</v>
      </c>
      <c r="X308" s="17">
        <f t="shared" si="352"/>
        <v>3</v>
      </c>
      <c r="Y308" s="19">
        <f t="shared" si="353"/>
        <v>1</v>
      </c>
      <c r="Z308" s="43">
        <f>VLOOKUP($S308,'Programme and CT sheets'!$A:$I,8,)</f>
        <v>50.19</v>
      </c>
      <c r="AB308" s="44" t="str">
        <f t="shared" si="354"/>
        <v>Daniel Rates</v>
      </c>
      <c r="AC308" s="44" t="str">
        <f t="shared" si="355"/>
        <v>Heath Mount</v>
      </c>
      <c r="AE308" s="11">
        <f t="shared" si="356"/>
        <v>8</v>
      </c>
      <c r="AF308" s="7">
        <f t="shared" si="357"/>
        <v>50.19</v>
      </c>
      <c r="AG308" s="7"/>
      <c r="AH308" s="147">
        <f t="shared" si="358"/>
        <v>17</v>
      </c>
      <c r="AI308" s="135" t="str">
        <f t="shared" si="359"/>
        <v>Tom Martin</v>
      </c>
      <c r="AJ308" s="135" t="str">
        <f t="shared" si="360"/>
        <v>Thorpe House</v>
      </c>
      <c r="AK308" s="148">
        <f t="shared" si="361"/>
        <v>54.07</v>
      </c>
      <c r="AL308" s="148">
        <f>VLOOKUP($AH308,$AE$292:$AF$315,2,)</f>
        <v>59.98</v>
      </c>
      <c r="AM308" s="149" t="str">
        <f>IFERROR(IF(FIND("DQ",AL308),VLOOKUP(AL308,'DQ Codes'!$B:$C,2,),""),"")</f>
        <v/>
      </c>
    </row>
    <row r="309" spans="2:39" ht="15" customHeight="1" x14ac:dyDescent="0.25">
      <c r="B309" s="11">
        <v>18</v>
      </c>
      <c r="C309" t="s">
        <v>196</v>
      </c>
      <c r="D309" t="s">
        <v>168</v>
      </c>
      <c r="E309" s="7">
        <v>50.68</v>
      </c>
      <c r="K309" s="108">
        <v>8</v>
      </c>
      <c r="L309" s="36" t="str">
        <f t="shared" si="346"/>
        <v>Alexander Kalverboer</v>
      </c>
      <c r="M309" s="36" t="str">
        <f t="shared" si="347"/>
        <v>Westbrook Hay</v>
      </c>
      <c r="N309" s="37">
        <f t="shared" si="348"/>
        <v>50.68</v>
      </c>
      <c r="O309" s="36">
        <v>11</v>
      </c>
      <c r="P309" s="36"/>
      <c r="Q309" s="20">
        <v>3</v>
      </c>
      <c r="R309" s="106">
        <f t="shared" si="349"/>
        <v>8</v>
      </c>
      <c r="S309" s="42" t="str">
        <f t="shared" si="350"/>
        <v>1138</v>
      </c>
      <c r="T309" s="19" t="str">
        <f t="shared" si="363"/>
        <v>Alexander Kalverboer</v>
      </c>
      <c r="U309" s="19" t="str">
        <f t="shared" si="363"/>
        <v>Westbrook Hay</v>
      </c>
      <c r="V309" s="30">
        <f t="shared" si="363"/>
        <v>50.68</v>
      </c>
      <c r="X309" s="17">
        <f t="shared" si="352"/>
        <v>3</v>
      </c>
      <c r="Y309" s="19">
        <f t="shared" si="353"/>
        <v>8</v>
      </c>
      <c r="Z309" s="43">
        <f>VLOOKUP($S309,'Programme and CT sheets'!$A:$I,8,)</f>
        <v>49.93</v>
      </c>
      <c r="AB309" s="44" t="str">
        <f t="shared" si="354"/>
        <v>Alexander Kalverboer</v>
      </c>
      <c r="AC309" s="44" t="str">
        <f t="shared" si="355"/>
        <v>Westbrook Hay</v>
      </c>
      <c r="AE309" s="11">
        <f t="shared" si="356"/>
        <v>6</v>
      </c>
      <c r="AF309" s="7">
        <f t="shared" si="357"/>
        <v>49.93</v>
      </c>
      <c r="AG309" s="7"/>
      <c r="AH309" s="147">
        <f t="shared" si="358"/>
        <v>18</v>
      </c>
      <c r="AI309" s="135" t="str">
        <f t="shared" si="359"/>
        <v>Joshua Skelton</v>
      </c>
      <c r="AJ309" s="135" t="str">
        <f t="shared" si="360"/>
        <v>Foulds Primary</v>
      </c>
      <c r="AK309" s="148">
        <f t="shared" si="361"/>
        <v>52.3</v>
      </c>
      <c r="AL309" s="148" t="s">
        <v>503</v>
      </c>
      <c r="AM309" s="149" t="str">
        <f>IFERROR(IF(FIND("DQ",AL309),VLOOKUP(AL309,'DQ Codes'!$B:$C,2,),""),"")</f>
        <v/>
      </c>
    </row>
    <row r="310" spans="2:39" ht="45" x14ac:dyDescent="0.25">
      <c r="B310" s="11">
        <v>19</v>
      </c>
      <c r="C310" t="s">
        <v>156</v>
      </c>
      <c r="D310" t="s">
        <v>157</v>
      </c>
      <c r="E310" s="7">
        <v>50.15</v>
      </c>
      <c r="K310" s="108">
        <v>2</v>
      </c>
      <c r="L310" s="36" t="str">
        <f t="shared" si="346"/>
        <v>James Atwell</v>
      </c>
      <c r="M310" s="36" t="str">
        <f t="shared" si="347"/>
        <v>The Grove Jnr</v>
      </c>
      <c r="N310" s="37">
        <f t="shared" si="348"/>
        <v>50.15</v>
      </c>
      <c r="O310" s="36">
        <v>11</v>
      </c>
      <c r="P310" s="36"/>
      <c r="Q310" s="20">
        <v>3</v>
      </c>
      <c r="R310" s="106">
        <f t="shared" si="349"/>
        <v>2</v>
      </c>
      <c r="S310" s="42" t="str">
        <f t="shared" si="350"/>
        <v>1132</v>
      </c>
      <c r="T310" s="19" t="str">
        <f t="shared" si="363"/>
        <v>James Atwell</v>
      </c>
      <c r="U310" s="19" t="str">
        <f t="shared" si="363"/>
        <v>The Grove Jnr</v>
      </c>
      <c r="V310" s="30">
        <f t="shared" si="363"/>
        <v>50.15</v>
      </c>
      <c r="X310" s="17">
        <f t="shared" si="352"/>
        <v>3</v>
      </c>
      <c r="Y310" s="19">
        <f t="shared" si="353"/>
        <v>2</v>
      </c>
      <c r="Z310" s="43">
        <f>VLOOKUP($S310,'Programme and CT sheets'!$A:$I,8,)</f>
        <v>199.98</v>
      </c>
      <c r="AB310" s="44" t="str">
        <f t="shared" si="354"/>
        <v>James Atwell</v>
      </c>
      <c r="AC310" s="44" t="str">
        <f t="shared" si="355"/>
        <v>The Grove Jnr</v>
      </c>
      <c r="AE310" s="11">
        <f t="shared" si="356"/>
        <v>23</v>
      </c>
      <c r="AF310" s="7">
        <f t="shared" si="357"/>
        <v>199.98</v>
      </c>
      <c r="AG310" s="7"/>
      <c r="AH310" s="147">
        <f t="shared" si="358"/>
        <v>19</v>
      </c>
      <c r="AI310" s="135" t="str">
        <f t="shared" si="359"/>
        <v>Tarran Barfoot</v>
      </c>
      <c r="AJ310" s="135" t="str">
        <f t="shared" si="360"/>
        <v>Mandeville</v>
      </c>
      <c r="AK310" s="148">
        <f t="shared" si="361"/>
        <v>51.77</v>
      </c>
      <c r="AL310" s="148" t="s">
        <v>472</v>
      </c>
      <c r="AM310" s="149" t="str">
        <f>IFERROR(IF(FIND("DQ",AL310),VLOOKUP(AL310,'DQ Codes'!$B:$C,2,),""),"")</f>
        <v xml:space="preserve">Did not touch at turn or finish with both hands or touch not simultaneous or hands not separated </v>
      </c>
    </row>
    <row r="311" spans="2:39" ht="45" x14ac:dyDescent="0.25">
      <c r="B311" s="11">
        <v>20</v>
      </c>
      <c r="C311" t="s">
        <v>170</v>
      </c>
      <c r="D311" t="s">
        <v>115</v>
      </c>
      <c r="E311" s="7">
        <v>50.12</v>
      </c>
      <c r="K311" s="108">
        <v>7</v>
      </c>
      <c r="L311" s="36" t="str">
        <f t="shared" si="346"/>
        <v>Harry Gibb</v>
      </c>
      <c r="M311" s="36" t="str">
        <f t="shared" si="347"/>
        <v>Chalfont St Peter</v>
      </c>
      <c r="N311" s="37">
        <f t="shared" si="348"/>
        <v>50.12</v>
      </c>
      <c r="O311" s="36">
        <v>11</v>
      </c>
      <c r="P311" s="36"/>
      <c r="Q311" s="20">
        <v>3</v>
      </c>
      <c r="R311" s="106">
        <f t="shared" si="349"/>
        <v>7</v>
      </c>
      <c r="S311" s="42" t="str">
        <f t="shared" si="350"/>
        <v>1137</v>
      </c>
      <c r="T311" s="19" t="str">
        <f t="shared" si="363"/>
        <v>Harry Gibb</v>
      </c>
      <c r="U311" s="19" t="str">
        <f t="shared" si="363"/>
        <v>Chalfont St Peter</v>
      </c>
      <c r="V311" s="30">
        <f t="shared" si="363"/>
        <v>50.12</v>
      </c>
      <c r="X311" s="17">
        <f t="shared" si="352"/>
        <v>3</v>
      </c>
      <c r="Y311" s="19">
        <f t="shared" si="353"/>
        <v>7</v>
      </c>
      <c r="Z311" s="43">
        <f>VLOOKUP($S311,'Programme and CT sheets'!$A:$I,8,)</f>
        <v>47.98</v>
      </c>
      <c r="AB311" s="44" t="str">
        <f t="shared" si="354"/>
        <v>Harry Gibb</v>
      </c>
      <c r="AC311" s="44" t="str">
        <f t="shared" si="355"/>
        <v>Chalfont St Peter</v>
      </c>
      <c r="AE311" s="11">
        <f t="shared" si="356"/>
        <v>5</v>
      </c>
      <c r="AF311" s="7">
        <f t="shared" si="357"/>
        <v>47.98</v>
      </c>
      <c r="AG311" s="7"/>
      <c r="AH311" s="147">
        <f t="shared" si="358"/>
        <v>20</v>
      </c>
      <c r="AI311" s="135" t="str">
        <f t="shared" si="359"/>
        <v>Alex Clutton</v>
      </c>
      <c r="AJ311" s="135" t="str">
        <f t="shared" si="360"/>
        <v>Bernards Heath</v>
      </c>
      <c r="AK311" s="148">
        <f t="shared" si="361"/>
        <v>52.1</v>
      </c>
      <c r="AL311" s="148" t="s">
        <v>472</v>
      </c>
      <c r="AM311" s="149" t="str">
        <f>IFERROR(IF(FIND("DQ",AL311),VLOOKUP(AL311,'DQ Codes'!$B:$C,2,),""),"")</f>
        <v xml:space="preserve">Did not touch at turn or finish with both hands or touch not simultaneous or hands not separated </v>
      </c>
    </row>
    <row r="312" spans="2:39" ht="45" x14ac:dyDescent="0.25">
      <c r="B312" s="11">
        <v>21</v>
      </c>
      <c r="C312" t="s">
        <v>152</v>
      </c>
      <c r="D312" t="s">
        <v>153</v>
      </c>
      <c r="E312" s="7">
        <v>48.32</v>
      </c>
      <c r="K312" s="108">
        <v>3</v>
      </c>
      <c r="L312" s="36" t="str">
        <f t="shared" si="346"/>
        <v>Joshua Heesom</v>
      </c>
      <c r="M312" s="36" t="str">
        <f t="shared" si="347"/>
        <v>Pope Paul</v>
      </c>
      <c r="N312" s="37">
        <f t="shared" si="348"/>
        <v>48.32</v>
      </c>
      <c r="O312" s="36">
        <v>11</v>
      </c>
      <c r="P312" s="36"/>
      <c r="Q312" s="20">
        <v>3</v>
      </c>
      <c r="R312" s="106">
        <f t="shared" si="349"/>
        <v>3</v>
      </c>
      <c r="S312" s="42" t="str">
        <f t="shared" si="350"/>
        <v>1133</v>
      </c>
      <c r="T312" s="19" t="str">
        <f t="shared" si="363"/>
        <v>Joshua Heesom</v>
      </c>
      <c r="U312" s="19" t="str">
        <f t="shared" si="363"/>
        <v>Pope Paul</v>
      </c>
      <c r="V312" s="30">
        <f t="shared" si="363"/>
        <v>48.32</v>
      </c>
      <c r="X312" s="17">
        <f t="shared" si="352"/>
        <v>3</v>
      </c>
      <c r="Y312" s="19">
        <f t="shared" si="353"/>
        <v>3</v>
      </c>
      <c r="Z312" s="43">
        <f>VLOOKUP($S312,'Programme and CT sheets'!$A:$I,8,)</f>
        <v>47.74</v>
      </c>
      <c r="AB312" s="44" t="str">
        <f t="shared" si="354"/>
        <v>Joshua Heesom</v>
      </c>
      <c r="AC312" s="44" t="str">
        <f t="shared" si="355"/>
        <v>Pope Paul</v>
      </c>
      <c r="AE312" s="11">
        <f t="shared" si="356"/>
        <v>4</v>
      </c>
      <c r="AF312" s="7">
        <f t="shared" si="357"/>
        <v>47.74</v>
      </c>
      <c r="AG312" s="7"/>
      <c r="AH312" s="147">
        <f t="shared" si="358"/>
        <v>21</v>
      </c>
      <c r="AI312" s="135" t="str">
        <f t="shared" si="359"/>
        <v>Harry Rowlands</v>
      </c>
      <c r="AJ312" s="135" t="str">
        <f t="shared" si="360"/>
        <v>Beechwood Park</v>
      </c>
      <c r="AK312" s="148">
        <f t="shared" si="361"/>
        <v>54.51</v>
      </c>
      <c r="AL312" s="148" t="s">
        <v>471</v>
      </c>
      <c r="AM312" s="149" t="str">
        <f>IFERROR(IF(FIND("DQ",AL312),VLOOKUP(AL312,'DQ Codes'!$B:$C,2,),""),"")</f>
        <v xml:space="preserve">Executed alternating or downward butterfly kicks (except after the start or after the turn, as in SW 7.1) </v>
      </c>
    </row>
    <row r="313" spans="2:39" ht="45" x14ac:dyDescent="0.25">
      <c r="B313" s="11">
        <v>22</v>
      </c>
      <c r="C313" t="s">
        <v>148</v>
      </c>
      <c r="D313" t="s">
        <v>149</v>
      </c>
      <c r="E313" s="7">
        <v>47.52</v>
      </c>
      <c r="K313" s="108">
        <v>6</v>
      </c>
      <c r="L313" s="36" t="str">
        <f t="shared" si="346"/>
        <v>Alex Cooper</v>
      </c>
      <c r="M313" s="36" t="str">
        <f t="shared" si="347"/>
        <v>Polehampton</v>
      </c>
      <c r="N313" s="37">
        <f t="shared" si="348"/>
        <v>47.52</v>
      </c>
      <c r="O313" s="36">
        <v>11</v>
      </c>
      <c r="P313" s="36"/>
      <c r="Q313" s="20">
        <v>3</v>
      </c>
      <c r="R313" s="106">
        <f t="shared" si="349"/>
        <v>6</v>
      </c>
      <c r="S313" s="42" t="str">
        <f t="shared" si="350"/>
        <v>1136</v>
      </c>
      <c r="T313" s="19" t="str">
        <f t="shared" si="363"/>
        <v>Alex Cooper</v>
      </c>
      <c r="U313" s="19" t="str">
        <f t="shared" si="363"/>
        <v>Polehampton</v>
      </c>
      <c r="V313" s="30">
        <f t="shared" si="363"/>
        <v>47.52</v>
      </c>
      <c r="X313" s="17">
        <f t="shared" si="352"/>
        <v>3</v>
      </c>
      <c r="Y313" s="19">
        <f t="shared" si="353"/>
        <v>6</v>
      </c>
      <c r="Z313" s="43">
        <f>VLOOKUP($S313,'Programme and CT sheets'!$A:$I,8,)</f>
        <v>43.68</v>
      </c>
      <c r="AB313" s="44" t="str">
        <f t="shared" si="354"/>
        <v>Alex Cooper</v>
      </c>
      <c r="AC313" s="44" t="str">
        <f t="shared" si="355"/>
        <v>Polehampton</v>
      </c>
      <c r="AE313" s="11">
        <f t="shared" si="356"/>
        <v>1</v>
      </c>
      <c r="AF313" s="7">
        <f t="shared" si="357"/>
        <v>43.68</v>
      </c>
      <c r="AG313" s="7"/>
      <c r="AH313" s="147">
        <f t="shared" si="358"/>
        <v>22</v>
      </c>
      <c r="AI313" s="135" t="str">
        <f t="shared" si="359"/>
        <v>Max Coltman</v>
      </c>
      <c r="AJ313" s="135" t="str">
        <f t="shared" si="360"/>
        <v>Heath Mount</v>
      </c>
      <c r="AK313" s="148">
        <f t="shared" si="361"/>
        <v>55</v>
      </c>
      <c r="AL313" s="148" t="s">
        <v>469</v>
      </c>
      <c r="AM313" s="149" t="str">
        <f>IFERROR(IF(FIND("DQ",AL313),VLOOKUP(AL313,'DQ Codes'!$B:$C,2,),""),"")</f>
        <v xml:space="preserve">Leg movements not simultaneous (alternating leg movement) or leg movements not on the same plane </v>
      </c>
    </row>
    <row r="314" spans="2:39" ht="56.25" x14ac:dyDescent="0.25">
      <c r="B314" s="11">
        <v>23</v>
      </c>
      <c r="C314" t="s">
        <v>158</v>
      </c>
      <c r="D314" t="s">
        <v>98</v>
      </c>
      <c r="E314" s="7">
        <v>46.81</v>
      </c>
      <c r="K314" s="108">
        <v>4</v>
      </c>
      <c r="L314" s="36" t="str">
        <f t="shared" si="346"/>
        <v>Luke Pollen-Brooks</v>
      </c>
      <c r="M314" s="36" t="str">
        <f t="shared" si="347"/>
        <v>Bedford</v>
      </c>
      <c r="N314" s="37">
        <f t="shared" si="348"/>
        <v>46.81</v>
      </c>
      <c r="O314" s="36">
        <v>11</v>
      </c>
      <c r="P314" s="36"/>
      <c r="Q314" s="20">
        <v>3</v>
      </c>
      <c r="R314" s="106">
        <f t="shared" si="349"/>
        <v>4</v>
      </c>
      <c r="S314" s="42" t="str">
        <f t="shared" si="350"/>
        <v>1134</v>
      </c>
      <c r="T314" s="19" t="str">
        <f t="shared" si="363"/>
        <v>Luke Pollen-Brooks</v>
      </c>
      <c r="U314" s="19" t="str">
        <f t="shared" si="363"/>
        <v>Bedford</v>
      </c>
      <c r="V314" s="30">
        <f t="shared" si="363"/>
        <v>46.81</v>
      </c>
      <c r="X314" s="17">
        <f t="shared" si="352"/>
        <v>3</v>
      </c>
      <c r="Y314" s="19">
        <f t="shared" si="353"/>
        <v>4</v>
      </c>
      <c r="Z314" s="43">
        <f>VLOOKUP($S314,'Programme and CT sheets'!$A:$I,8,)</f>
        <v>47.39</v>
      </c>
      <c r="AB314" s="44" t="str">
        <f t="shared" si="354"/>
        <v>Luke Pollen-Brooks</v>
      </c>
      <c r="AC314" s="44" t="str">
        <f t="shared" si="355"/>
        <v>Bedford</v>
      </c>
      <c r="AE314" s="11">
        <f t="shared" si="356"/>
        <v>3</v>
      </c>
      <c r="AF314" s="7">
        <f t="shared" si="357"/>
        <v>47.39</v>
      </c>
      <c r="AG314" s="7"/>
      <c r="AH314" s="147">
        <f t="shared" si="358"/>
        <v>23</v>
      </c>
      <c r="AI314" s="135" t="str">
        <f t="shared" si="359"/>
        <v>James Atwell</v>
      </c>
      <c r="AJ314" s="135" t="str">
        <f t="shared" si="360"/>
        <v>The Grove Jnr</v>
      </c>
      <c r="AK314" s="148">
        <f t="shared" si="361"/>
        <v>50.15</v>
      </c>
      <c r="AL314" s="148" t="s">
        <v>468</v>
      </c>
      <c r="AM314" s="149" t="str">
        <f>IFERROR(IF(FIND("DQ",AL314),VLOOKUP(AL314,'DQ Codes'!$B:$C,2,),""),"")</f>
        <v xml:space="preserve">Head not breaking surface before hands turn inward at widest point in second stroke after start or turn or during each stroke cycle </v>
      </c>
    </row>
    <row r="315" spans="2:39" ht="15" customHeight="1" x14ac:dyDescent="0.25">
      <c r="B315" s="11">
        <v>24</v>
      </c>
      <c r="C315" t="s">
        <v>172</v>
      </c>
      <c r="D315" t="s">
        <v>12</v>
      </c>
      <c r="E315" s="7">
        <v>42.96</v>
      </c>
      <c r="K315" s="111">
        <v>5</v>
      </c>
      <c r="L315" s="38" t="str">
        <f t="shared" si="346"/>
        <v>Nico Benito</v>
      </c>
      <c r="M315" s="38" t="str">
        <f t="shared" si="347"/>
        <v>Edge Grove</v>
      </c>
      <c r="N315" s="39">
        <f t="shared" si="348"/>
        <v>42.96</v>
      </c>
      <c r="O315" s="36">
        <v>11</v>
      </c>
      <c r="P315" s="36"/>
      <c r="Q315" s="20">
        <v>3</v>
      </c>
      <c r="R315" s="112">
        <f t="shared" si="349"/>
        <v>5</v>
      </c>
      <c r="S315" s="42" t="str">
        <f t="shared" si="350"/>
        <v>1135</v>
      </c>
      <c r="T315" s="19" t="str">
        <f t="shared" si="363"/>
        <v>Nico Benito</v>
      </c>
      <c r="U315" s="19" t="str">
        <f t="shared" si="363"/>
        <v>Edge Grove</v>
      </c>
      <c r="V315" s="30">
        <f t="shared" si="363"/>
        <v>42.96</v>
      </c>
      <c r="X315" s="17">
        <f t="shared" si="352"/>
        <v>3</v>
      </c>
      <c r="Y315" s="19">
        <f t="shared" si="353"/>
        <v>5</v>
      </c>
      <c r="Z315" s="43">
        <f>VLOOKUP($S315,'Programme and CT sheets'!$A:$I,8,)</f>
        <v>44.01</v>
      </c>
      <c r="AB315" s="44" t="str">
        <f t="shared" si="354"/>
        <v>Nico Benito</v>
      </c>
      <c r="AC315" s="44" t="str">
        <f t="shared" si="355"/>
        <v>Edge Grove</v>
      </c>
      <c r="AE315" s="11">
        <f t="shared" si="356"/>
        <v>2</v>
      </c>
      <c r="AF315" s="7">
        <f t="shared" si="357"/>
        <v>44.01</v>
      </c>
      <c r="AG315" s="7"/>
      <c r="AH315" s="147">
        <f t="shared" si="358"/>
        <v>24</v>
      </c>
      <c r="AI315" s="135" t="str">
        <f t="shared" si="359"/>
        <v>Harrison Blackman</v>
      </c>
      <c r="AJ315" s="135" t="str">
        <f t="shared" si="360"/>
        <v>Chalfont St Peter</v>
      </c>
      <c r="AK315" s="148">
        <f t="shared" si="361"/>
        <v>52.03</v>
      </c>
      <c r="AL315" s="148" t="s">
        <v>499</v>
      </c>
      <c r="AM315" s="149" t="str">
        <f>IFERROR(IF(FIND("DQ",AL315),VLOOKUP(AL315,'DQ Codes'!$B:$C,2,),""),"")</f>
        <v/>
      </c>
    </row>
    <row r="316" spans="2:39" ht="15" customHeight="1" x14ac:dyDescent="0.25">
      <c r="E316" s="7"/>
      <c r="K316" s="153"/>
      <c r="L316" s="36"/>
      <c r="M316" s="36"/>
      <c r="N316" s="36"/>
      <c r="O316" s="36"/>
      <c r="P316" s="36"/>
      <c r="Q316" s="20"/>
      <c r="R316" s="112"/>
      <c r="S316" s="42"/>
      <c r="V316" s="30"/>
      <c r="X316" s="17"/>
      <c r="Z316" s="43"/>
      <c r="AB316" s="44"/>
      <c r="AC316" s="44"/>
      <c r="AE316" s="11"/>
      <c r="AF316" s="7"/>
      <c r="AG316" s="7"/>
      <c r="AH316" s="147"/>
      <c r="AK316" s="148"/>
      <c r="AL316" s="148"/>
    </row>
    <row r="317" spans="2:39" ht="15" customHeight="1" x14ac:dyDescent="0.2">
      <c r="AH317" s="136" t="str">
        <f>B318&amp;" - "&amp;C318&amp;" - "&amp;E318</f>
        <v>Event 12 - Year 6 Girls - 50m Breaststroke</v>
      </c>
    </row>
    <row r="318" spans="2:39" ht="15" customHeight="1" x14ac:dyDescent="0.2">
      <c r="B318" s="24" t="s">
        <v>346</v>
      </c>
      <c r="C318" s="2" t="s">
        <v>4</v>
      </c>
      <c r="D318" s="1"/>
      <c r="E318" s="13" t="s">
        <v>6</v>
      </c>
      <c r="G318" s="17" t="s">
        <v>357</v>
      </c>
      <c r="I318" s="19">
        <v>4</v>
      </c>
      <c r="K318" s="19" t="s">
        <v>365</v>
      </c>
      <c r="O318" s="19" t="s">
        <v>368</v>
      </c>
      <c r="P318" s="19" t="s">
        <v>369</v>
      </c>
      <c r="Q318" s="19" t="s">
        <v>367</v>
      </c>
      <c r="R318" s="19" t="s">
        <v>366</v>
      </c>
      <c r="T318" s="19">
        <v>2</v>
      </c>
      <c r="U318" s="19">
        <f>T318+1</f>
        <v>3</v>
      </c>
      <c r="V318" s="17">
        <f>U318+1</f>
        <v>4</v>
      </c>
      <c r="X318" s="19" t="s">
        <v>367</v>
      </c>
      <c r="Y318" s="19" t="s">
        <v>366</v>
      </c>
      <c r="Z318" s="19" t="s">
        <v>372</v>
      </c>
      <c r="AA318" s="19" t="s">
        <v>373</v>
      </c>
      <c r="AB318" s="19" t="s">
        <v>369</v>
      </c>
      <c r="AC318" s="19" t="s">
        <v>374</v>
      </c>
      <c r="AE318" s="19" t="s">
        <v>375</v>
      </c>
      <c r="AF318" s="19"/>
      <c r="AG318" s="19" t="s">
        <v>371</v>
      </c>
      <c r="AH318" s="145" t="s">
        <v>382</v>
      </c>
      <c r="AI318" s="145" t="s">
        <v>369</v>
      </c>
      <c r="AJ318" s="145" t="s">
        <v>374</v>
      </c>
      <c r="AK318" s="146" t="s">
        <v>384</v>
      </c>
      <c r="AL318" s="146" t="s">
        <v>383</v>
      </c>
    </row>
    <row r="319" spans="2:39" ht="15" customHeight="1" x14ac:dyDescent="0.25">
      <c r="B319" s="4">
        <v>1</v>
      </c>
      <c r="C319" s="5" t="s">
        <v>127</v>
      </c>
      <c r="D319" s="14" t="s">
        <v>128</v>
      </c>
      <c r="E319" s="6">
        <v>51.82</v>
      </c>
      <c r="K319" s="107">
        <v>8</v>
      </c>
      <c r="L319" s="33" t="str">
        <f t="shared" ref="L319:L342" si="364">C319</f>
        <v>Charlotte Nicholson</v>
      </c>
      <c r="M319" s="33" t="str">
        <f t="shared" ref="M319:M342" si="365">D319</f>
        <v>Wheatfield Jnr</v>
      </c>
      <c r="N319" s="34">
        <f t="shared" ref="N319:N342" si="366">E319</f>
        <v>51.82</v>
      </c>
      <c r="O319" s="36">
        <v>12</v>
      </c>
      <c r="Q319" s="20">
        <v>1</v>
      </c>
      <c r="R319" s="112">
        <f t="shared" ref="R319:R350" si="367">K319</f>
        <v>8</v>
      </c>
      <c r="S319" s="42" t="str">
        <f t="shared" ref="S319:S342" si="368">CONCATENATE(TEXT(O319,0),TEXT(Q319,0),TEXT(R319,0))</f>
        <v>1218</v>
      </c>
      <c r="T319" s="19" t="str">
        <f t="shared" ref="T319:V326" si="369">VLOOKUP($R319,$K$319:$N$326,T$28,)</f>
        <v>Charlotte Nicholson</v>
      </c>
      <c r="U319" s="19" t="str">
        <f t="shared" si="369"/>
        <v>Wheatfield Jnr</v>
      </c>
      <c r="V319" s="30">
        <f t="shared" si="369"/>
        <v>51.82</v>
      </c>
      <c r="X319" s="17">
        <f>IF(Q319="","",Q319)</f>
        <v>1</v>
      </c>
      <c r="Y319" s="19">
        <f>R319</f>
        <v>8</v>
      </c>
      <c r="Z319" s="43">
        <f>VLOOKUP($S319,'Programme and CT sheets'!$A:$I,8,)</f>
        <v>52.31</v>
      </c>
      <c r="AB319" s="44" t="str">
        <f>T319</f>
        <v>Charlotte Nicholson</v>
      </c>
      <c r="AC319" s="44" t="str">
        <f>U319</f>
        <v>Wheatfield Jnr</v>
      </c>
      <c r="AE319" s="11">
        <f>IFERROR(RANK(Z319,$Z$319:$Z$350,1),"DQ")</f>
        <v>26</v>
      </c>
      <c r="AF319" s="7">
        <f>Z319</f>
        <v>52.31</v>
      </c>
      <c r="AG319" s="7"/>
      <c r="AH319" s="147">
        <f>B319</f>
        <v>1</v>
      </c>
      <c r="AI319" s="135" t="str">
        <f>VLOOKUP(VLOOKUP($AH319,$AE$319:$AF$350,2,),$Z$319:$AC$350,3,)</f>
        <v>Emilia Dunwoodie</v>
      </c>
      <c r="AJ319" s="135" t="str">
        <f>VLOOKUP(VLOOKUP($AH319,$AE$319:$AF$350,2,),$Z$319:$AC$350,4,)</f>
        <v>High Beeches</v>
      </c>
      <c r="AK319" s="148">
        <f>VLOOKUP($AI319,$C$319:$E$350,3,)</f>
        <v>43.76</v>
      </c>
      <c r="AL319" s="148">
        <f>VLOOKUP($AH319,$AE$319:$AF$350,2,)</f>
        <v>42.6</v>
      </c>
      <c r="AM319" s="149" t="str">
        <f>IFERROR(IF(FIND("DQ",AL319),VLOOKUP(AL319,'DQ Codes'!$B:$C,2,),""),"")</f>
        <v/>
      </c>
    </row>
    <row r="320" spans="2:39" ht="15" customHeight="1" x14ac:dyDescent="0.25">
      <c r="B320" s="4">
        <v>2</v>
      </c>
      <c r="C320" s="5" t="s">
        <v>318</v>
      </c>
      <c r="D320" s="14" t="s">
        <v>9</v>
      </c>
      <c r="E320" s="6">
        <v>51.13</v>
      </c>
      <c r="K320" s="108">
        <v>1</v>
      </c>
      <c r="L320" s="36" t="str">
        <f t="shared" si="364"/>
        <v xml:space="preserve">Robyn Hartley </v>
      </c>
      <c r="M320" s="36" t="str">
        <f t="shared" si="365"/>
        <v>How Wood</v>
      </c>
      <c r="N320" s="37">
        <f t="shared" si="366"/>
        <v>51.13</v>
      </c>
      <c r="O320" s="36">
        <v>12</v>
      </c>
      <c r="Q320" s="20">
        <v>1</v>
      </c>
      <c r="R320" s="112">
        <f t="shared" si="367"/>
        <v>1</v>
      </c>
      <c r="S320" s="42" t="str">
        <f t="shared" si="368"/>
        <v>1211</v>
      </c>
      <c r="T320" s="19" t="str">
        <f t="shared" si="369"/>
        <v xml:space="preserve">Robyn Hartley </v>
      </c>
      <c r="U320" s="19" t="str">
        <f t="shared" si="369"/>
        <v>How Wood</v>
      </c>
      <c r="V320" s="30">
        <f t="shared" si="369"/>
        <v>51.13</v>
      </c>
      <c r="X320" s="17">
        <f t="shared" ref="X320:X350" si="370">IF(Q320="","",Q320)</f>
        <v>1</v>
      </c>
      <c r="Y320" s="19">
        <f t="shared" ref="Y320:Y350" si="371">R320</f>
        <v>1</v>
      </c>
      <c r="Z320" s="43">
        <f>VLOOKUP($S320,'Programme and CT sheets'!$A:$I,8,)</f>
        <v>56.11</v>
      </c>
      <c r="AB320" s="44" t="str">
        <f t="shared" ref="AB320:AB350" si="372">T320</f>
        <v xml:space="preserve">Robyn Hartley </v>
      </c>
      <c r="AC320" s="44" t="str">
        <f t="shared" ref="AC320:AC350" si="373">U320</f>
        <v>How Wood</v>
      </c>
      <c r="AE320" s="11">
        <f t="shared" ref="AE320:AE350" si="374">IFERROR(RANK(Z320,$Z$319:$Z$350,1),"DQ")</f>
        <v>28</v>
      </c>
      <c r="AF320" s="7">
        <f t="shared" ref="AF320:AF350" si="375">Z320</f>
        <v>56.11</v>
      </c>
      <c r="AG320" s="7"/>
      <c r="AH320" s="147">
        <f t="shared" ref="AH320:AH350" si="376">B320</f>
        <v>2</v>
      </c>
      <c r="AI320" s="135" t="str">
        <f t="shared" ref="AI320:AI350" si="377">VLOOKUP(VLOOKUP($AH320,$AE$319:$AF$350,2,),$Z$319:$AC$350,3,)</f>
        <v>Eleni Zorn</v>
      </c>
      <c r="AJ320" s="135" t="str">
        <f t="shared" ref="AJ320:AJ350" si="378">VLOOKUP(VLOOKUP($AH320,$AE$319:$AF$350,2,),$Z$319:$AC$350,4,)</f>
        <v>Bedford Girls</v>
      </c>
      <c r="AK320" s="148">
        <f t="shared" ref="AK320:AK350" si="379">VLOOKUP($AI320,$C$319:$E$350,3,)</f>
        <v>42.44</v>
      </c>
      <c r="AL320" s="148">
        <f t="shared" ref="AL320:AL346" si="380">VLOOKUP($AH320,$AE$319:$AF$350,2,)</f>
        <v>43.8</v>
      </c>
      <c r="AM320" s="149" t="str">
        <f>IFERROR(IF(FIND("DQ",AL320),VLOOKUP(AL320,'DQ Codes'!$B:$C,2,),""),"")</f>
        <v/>
      </c>
    </row>
    <row r="321" spans="2:39" ht="15" customHeight="1" x14ac:dyDescent="0.25">
      <c r="B321" s="4">
        <v>3</v>
      </c>
      <c r="C321" s="5" t="s">
        <v>138</v>
      </c>
      <c r="D321" s="14" t="s">
        <v>362</v>
      </c>
      <c r="E321" s="6">
        <v>50.7</v>
      </c>
      <c r="K321" s="108">
        <v>7</v>
      </c>
      <c r="L321" s="36" t="str">
        <f t="shared" si="364"/>
        <v>Annabel Davis</v>
      </c>
      <c r="M321" s="36" t="str">
        <f t="shared" si="365"/>
        <v>Haberdasher's Girls</v>
      </c>
      <c r="N321" s="37">
        <f t="shared" si="366"/>
        <v>50.7</v>
      </c>
      <c r="O321" s="36">
        <v>12</v>
      </c>
      <c r="P321" s="36"/>
      <c r="Q321" s="20">
        <v>1</v>
      </c>
      <c r="R321" s="112">
        <f t="shared" si="367"/>
        <v>7</v>
      </c>
      <c r="S321" s="42" t="str">
        <f t="shared" si="368"/>
        <v>1217</v>
      </c>
      <c r="T321" s="19" t="str">
        <f t="shared" si="369"/>
        <v>Annabel Davis</v>
      </c>
      <c r="U321" s="19" t="str">
        <f t="shared" si="369"/>
        <v>Haberdasher's Girls</v>
      </c>
      <c r="V321" s="30">
        <f t="shared" si="369"/>
        <v>50.7</v>
      </c>
      <c r="X321" s="17">
        <f t="shared" si="370"/>
        <v>1</v>
      </c>
      <c r="Y321" s="19">
        <f t="shared" si="371"/>
        <v>7</v>
      </c>
      <c r="Z321" s="43">
        <f>VLOOKUP($S321,'Programme and CT sheets'!$A:$I,8,)</f>
        <v>47.03</v>
      </c>
      <c r="AB321" s="44" t="str">
        <f t="shared" si="372"/>
        <v>Annabel Davis</v>
      </c>
      <c r="AC321" s="44" t="str">
        <f t="shared" si="373"/>
        <v>Haberdasher's Girls</v>
      </c>
      <c r="AE321" s="11">
        <f t="shared" si="374"/>
        <v>12</v>
      </c>
      <c r="AF321" s="7">
        <f t="shared" si="375"/>
        <v>47.03</v>
      </c>
      <c r="AG321" s="7"/>
      <c r="AH321" s="147">
        <f t="shared" si="376"/>
        <v>3</v>
      </c>
      <c r="AI321" s="135" t="str">
        <f t="shared" si="377"/>
        <v>Holly Robinson</v>
      </c>
      <c r="AJ321" s="135" t="str">
        <f t="shared" si="378"/>
        <v>Kings Langley</v>
      </c>
      <c r="AK321" s="148">
        <f t="shared" si="379"/>
        <v>44.76</v>
      </c>
      <c r="AL321" s="148">
        <f t="shared" si="380"/>
        <v>43.87</v>
      </c>
      <c r="AM321" s="149" t="str">
        <f>IFERROR(IF(FIND("DQ",AL321),VLOOKUP(AL321,'DQ Codes'!$B:$C,2,),""),"")</f>
        <v/>
      </c>
    </row>
    <row r="322" spans="2:39" ht="15" customHeight="1" x14ac:dyDescent="0.25">
      <c r="B322" s="4">
        <v>4</v>
      </c>
      <c r="C322" s="5" t="s">
        <v>317</v>
      </c>
      <c r="D322" s="14" t="s">
        <v>62</v>
      </c>
      <c r="E322" s="6">
        <v>50.68</v>
      </c>
      <c r="K322" s="108">
        <v>2</v>
      </c>
      <c r="L322" s="36" t="str">
        <f t="shared" si="364"/>
        <v>Emily Pinkney</v>
      </c>
      <c r="M322" s="36" t="str">
        <f t="shared" si="365"/>
        <v>Bedford Girls</v>
      </c>
      <c r="N322" s="37">
        <f t="shared" si="366"/>
        <v>50.68</v>
      </c>
      <c r="O322" s="36">
        <v>12</v>
      </c>
      <c r="P322" s="36"/>
      <c r="Q322" s="20">
        <v>1</v>
      </c>
      <c r="R322" s="112">
        <f t="shared" si="367"/>
        <v>2</v>
      </c>
      <c r="S322" s="42" t="str">
        <f t="shared" si="368"/>
        <v>1212</v>
      </c>
      <c r="T322" s="19" t="str">
        <f t="shared" si="369"/>
        <v>Emily Pinkney</v>
      </c>
      <c r="U322" s="19" t="str">
        <f t="shared" si="369"/>
        <v>Bedford Girls</v>
      </c>
      <c r="V322" s="30">
        <f t="shared" si="369"/>
        <v>50.68</v>
      </c>
      <c r="X322" s="17">
        <f t="shared" si="370"/>
        <v>1</v>
      </c>
      <c r="Y322" s="19">
        <f t="shared" si="371"/>
        <v>2</v>
      </c>
      <c r="Z322" s="43">
        <f>VLOOKUP($S322,'Programme and CT sheets'!$A:$I,8,)</f>
        <v>199.5</v>
      </c>
      <c r="AB322" s="44" t="str">
        <f t="shared" si="372"/>
        <v>Emily Pinkney</v>
      </c>
      <c r="AC322" s="44" t="str">
        <f t="shared" si="373"/>
        <v>Bedford Girls</v>
      </c>
      <c r="AE322" s="11">
        <f t="shared" si="374"/>
        <v>31</v>
      </c>
      <c r="AF322" s="7">
        <f t="shared" si="375"/>
        <v>199.5</v>
      </c>
      <c r="AG322" s="7"/>
      <c r="AH322" s="147">
        <f t="shared" si="376"/>
        <v>4</v>
      </c>
      <c r="AI322" s="135" t="str">
        <f t="shared" si="377"/>
        <v>Sophie  Chen</v>
      </c>
      <c r="AJ322" s="135" t="str">
        <f t="shared" si="378"/>
        <v>Applecroft</v>
      </c>
      <c r="AK322" s="148">
        <f t="shared" si="379"/>
        <v>45.37</v>
      </c>
      <c r="AL322" s="148">
        <f t="shared" si="380"/>
        <v>44.04</v>
      </c>
      <c r="AM322" s="149" t="str">
        <f>IFERROR(IF(FIND("DQ",AL322),VLOOKUP(AL322,'DQ Codes'!$B:$C,2,),""),"")</f>
        <v/>
      </c>
    </row>
    <row r="323" spans="2:39" ht="15" customHeight="1" x14ac:dyDescent="0.25">
      <c r="B323" s="4">
        <v>5</v>
      </c>
      <c r="C323" s="5" t="s">
        <v>136</v>
      </c>
      <c r="D323" s="14" t="s">
        <v>137</v>
      </c>
      <c r="E323" s="6">
        <v>50.2</v>
      </c>
      <c r="K323" s="108">
        <v>3</v>
      </c>
      <c r="L323" s="36" t="str">
        <f t="shared" si="364"/>
        <v>Niamh O'Meara</v>
      </c>
      <c r="M323" s="36" t="str">
        <f t="shared" si="365"/>
        <v>St Hilda's</v>
      </c>
      <c r="N323" s="37">
        <f t="shared" si="366"/>
        <v>50.2</v>
      </c>
      <c r="O323" s="36">
        <v>12</v>
      </c>
      <c r="P323" s="36"/>
      <c r="Q323" s="20">
        <v>1</v>
      </c>
      <c r="R323" s="112">
        <f t="shared" si="367"/>
        <v>3</v>
      </c>
      <c r="S323" s="42" t="str">
        <f t="shared" si="368"/>
        <v>1213</v>
      </c>
      <c r="T323" s="19" t="str">
        <f t="shared" si="369"/>
        <v>Niamh O'Meara</v>
      </c>
      <c r="U323" s="19" t="str">
        <f t="shared" si="369"/>
        <v>St Hilda's</v>
      </c>
      <c r="V323" s="30">
        <f t="shared" si="369"/>
        <v>50.2</v>
      </c>
      <c r="X323" s="17">
        <f t="shared" si="370"/>
        <v>1</v>
      </c>
      <c r="Y323" s="19">
        <f t="shared" si="371"/>
        <v>3</v>
      </c>
      <c r="Z323" s="43">
        <f>VLOOKUP($S323,'Programme and CT sheets'!$A:$I,8,)</f>
        <v>52.16</v>
      </c>
      <c r="AB323" s="44" t="str">
        <f t="shared" si="372"/>
        <v>Niamh O'Meara</v>
      </c>
      <c r="AC323" s="44" t="str">
        <f t="shared" si="373"/>
        <v>St Hilda's</v>
      </c>
      <c r="AE323" s="11">
        <f t="shared" si="374"/>
        <v>25</v>
      </c>
      <c r="AF323" s="7">
        <f t="shared" si="375"/>
        <v>52.16</v>
      </c>
      <c r="AG323" s="7"/>
      <c r="AH323" s="147">
        <f t="shared" si="376"/>
        <v>5</v>
      </c>
      <c r="AI323" s="135" t="str">
        <f t="shared" si="377"/>
        <v>Gemma Nottage</v>
      </c>
      <c r="AJ323" s="135" t="str">
        <f t="shared" si="378"/>
        <v>Coates Way</v>
      </c>
      <c r="AK323" s="148">
        <f t="shared" si="379"/>
        <v>47.86</v>
      </c>
      <c r="AL323" s="148">
        <f t="shared" si="380"/>
        <v>44.87</v>
      </c>
      <c r="AM323" s="149" t="str">
        <f>IFERROR(IF(FIND("DQ",AL323),VLOOKUP(AL323,'DQ Codes'!$B:$C,2,),""),"")</f>
        <v/>
      </c>
    </row>
    <row r="324" spans="2:39" ht="15" customHeight="1" x14ac:dyDescent="0.25">
      <c r="B324" s="4">
        <v>6</v>
      </c>
      <c r="C324" s="5" t="s">
        <v>297</v>
      </c>
      <c r="D324" s="14" t="s">
        <v>363</v>
      </c>
      <c r="E324" s="6">
        <v>50.1</v>
      </c>
      <c r="K324" s="108">
        <v>6</v>
      </c>
      <c r="L324" s="36" t="str">
        <f t="shared" si="364"/>
        <v>Lily Robb</v>
      </c>
      <c r="M324" s="36" t="str">
        <f t="shared" si="365"/>
        <v>Royal Masonic School</v>
      </c>
      <c r="N324" s="37">
        <f t="shared" si="366"/>
        <v>50.1</v>
      </c>
      <c r="O324" s="36">
        <v>12</v>
      </c>
      <c r="P324" s="36"/>
      <c r="Q324" s="20">
        <v>1</v>
      </c>
      <c r="R324" s="112">
        <f t="shared" si="367"/>
        <v>6</v>
      </c>
      <c r="S324" s="42" t="str">
        <f t="shared" si="368"/>
        <v>1216</v>
      </c>
      <c r="T324" s="19" t="str">
        <f t="shared" si="369"/>
        <v>Lily Robb</v>
      </c>
      <c r="U324" s="19" t="str">
        <f t="shared" si="369"/>
        <v>Royal Masonic School</v>
      </c>
      <c r="V324" s="30">
        <f t="shared" si="369"/>
        <v>50.1</v>
      </c>
      <c r="X324" s="17">
        <f t="shared" si="370"/>
        <v>1</v>
      </c>
      <c r="Y324" s="19">
        <f t="shared" si="371"/>
        <v>6</v>
      </c>
      <c r="Z324" s="43">
        <f>VLOOKUP($S324,'Programme and CT sheets'!$A:$I,8,)</f>
        <v>50.21</v>
      </c>
      <c r="AB324" s="44" t="str">
        <f t="shared" si="372"/>
        <v>Lily Robb</v>
      </c>
      <c r="AC324" s="44" t="str">
        <f t="shared" si="373"/>
        <v>Royal Masonic School</v>
      </c>
      <c r="AE324" s="11">
        <f t="shared" si="374"/>
        <v>23</v>
      </c>
      <c r="AF324" s="7">
        <f t="shared" si="375"/>
        <v>50.21</v>
      </c>
      <c r="AG324" s="7"/>
      <c r="AH324" s="147">
        <f t="shared" si="376"/>
        <v>6</v>
      </c>
      <c r="AI324" s="135" t="str">
        <f t="shared" si="377"/>
        <v>Tia Cooke</v>
      </c>
      <c r="AJ324" s="135" t="str">
        <f t="shared" si="378"/>
        <v>St Helens</v>
      </c>
      <c r="AK324" s="148">
        <f t="shared" si="379"/>
        <v>47.85</v>
      </c>
      <c r="AL324" s="148">
        <f t="shared" si="380"/>
        <v>45.26</v>
      </c>
      <c r="AM324" s="149" t="str">
        <f>IFERROR(IF(FIND("DQ",AL324),VLOOKUP(AL324,'DQ Codes'!$B:$C,2,),""),"")</f>
        <v/>
      </c>
    </row>
    <row r="325" spans="2:39" ht="15" customHeight="1" x14ac:dyDescent="0.25">
      <c r="B325" s="4">
        <v>7</v>
      </c>
      <c r="C325" s="5" t="s">
        <v>122</v>
      </c>
      <c r="D325" s="14" t="s">
        <v>49</v>
      </c>
      <c r="E325" s="6">
        <v>50.02</v>
      </c>
      <c r="K325" s="108">
        <v>4</v>
      </c>
      <c r="L325" s="36" t="str">
        <f t="shared" si="364"/>
        <v>Izzy Bach</v>
      </c>
      <c r="M325" s="36" t="str">
        <f t="shared" si="365"/>
        <v>Maltman's Green</v>
      </c>
      <c r="N325" s="37">
        <f t="shared" si="366"/>
        <v>50.02</v>
      </c>
      <c r="O325" s="36">
        <v>12</v>
      </c>
      <c r="P325" s="36"/>
      <c r="Q325" s="20">
        <v>1</v>
      </c>
      <c r="R325" s="112">
        <f t="shared" si="367"/>
        <v>4</v>
      </c>
      <c r="S325" s="42" t="str">
        <f t="shared" si="368"/>
        <v>1214</v>
      </c>
      <c r="T325" s="19" t="str">
        <f t="shared" si="369"/>
        <v>Izzy Bach</v>
      </c>
      <c r="U325" s="19" t="str">
        <f t="shared" si="369"/>
        <v>Maltman's Green</v>
      </c>
      <c r="V325" s="30">
        <f t="shared" si="369"/>
        <v>50.02</v>
      </c>
      <c r="X325" s="17">
        <f t="shared" si="370"/>
        <v>1</v>
      </c>
      <c r="Y325" s="19">
        <f t="shared" si="371"/>
        <v>4</v>
      </c>
      <c r="Z325" s="43">
        <f>VLOOKUP($S325,'Programme and CT sheets'!$A:$I,8,)</f>
        <v>55.39</v>
      </c>
      <c r="AB325" s="44" t="str">
        <f t="shared" si="372"/>
        <v>Izzy Bach</v>
      </c>
      <c r="AC325" s="44" t="str">
        <f t="shared" si="373"/>
        <v>Maltman's Green</v>
      </c>
      <c r="AE325" s="11">
        <f t="shared" si="374"/>
        <v>27</v>
      </c>
      <c r="AF325" s="7">
        <f t="shared" si="375"/>
        <v>55.39</v>
      </c>
      <c r="AG325" s="7"/>
      <c r="AH325" s="147">
        <f t="shared" si="376"/>
        <v>7</v>
      </c>
      <c r="AI325" s="135" t="str">
        <f t="shared" si="377"/>
        <v>Ella  Nijkamp</v>
      </c>
      <c r="AJ325" s="135" t="str">
        <f t="shared" si="378"/>
        <v>Berkhamsted</v>
      </c>
      <c r="AK325" s="148">
        <f t="shared" si="379"/>
        <v>45.29</v>
      </c>
      <c r="AL325" s="148">
        <f t="shared" si="380"/>
        <v>45.33</v>
      </c>
      <c r="AM325" s="149" t="str">
        <f>IFERROR(IF(FIND("DQ",AL325),VLOOKUP(AL325,'DQ Codes'!$B:$C,2,),""),"")</f>
        <v/>
      </c>
    </row>
    <row r="326" spans="2:39" ht="15" customHeight="1" x14ac:dyDescent="0.25">
      <c r="B326" s="4">
        <v>8</v>
      </c>
      <c r="C326" s="5" t="s">
        <v>121</v>
      </c>
      <c r="D326" s="14" t="s">
        <v>19</v>
      </c>
      <c r="E326" s="6">
        <v>49.62</v>
      </c>
      <c r="K326" s="111">
        <v>5</v>
      </c>
      <c r="L326" s="38" t="str">
        <f t="shared" si="364"/>
        <v>Scarlett Lewis</v>
      </c>
      <c r="M326" s="38" t="str">
        <f t="shared" si="365"/>
        <v>Chesham Prep</v>
      </c>
      <c r="N326" s="39">
        <f t="shared" si="366"/>
        <v>49.62</v>
      </c>
      <c r="O326" s="36">
        <v>12</v>
      </c>
      <c r="P326" s="36"/>
      <c r="Q326" s="20">
        <v>1</v>
      </c>
      <c r="R326" s="112">
        <f t="shared" si="367"/>
        <v>5</v>
      </c>
      <c r="S326" s="42" t="str">
        <f t="shared" si="368"/>
        <v>1215</v>
      </c>
      <c r="T326" s="19" t="str">
        <f t="shared" si="369"/>
        <v>Scarlett Lewis</v>
      </c>
      <c r="U326" s="19" t="str">
        <f t="shared" si="369"/>
        <v>Chesham Prep</v>
      </c>
      <c r="V326" s="30">
        <f t="shared" si="369"/>
        <v>49.62</v>
      </c>
      <c r="X326" s="17">
        <f t="shared" si="370"/>
        <v>1</v>
      </c>
      <c r="Y326" s="19">
        <f t="shared" si="371"/>
        <v>5</v>
      </c>
      <c r="Z326" s="43">
        <f>VLOOKUP($S326,'Programme and CT sheets'!$A:$I,8,)</f>
        <v>49.39</v>
      </c>
      <c r="AB326" s="44" t="str">
        <f t="shared" si="372"/>
        <v>Scarlett Lewis</v>
      </c>
      <c r="AC326" s="44" t="str">
        <f t="shared" si="373"/>
        <v>Chesham Prep</v>
      </c>
      <c r="AE326" s="11">
        <f t="shared" si="374"/>
        <v>21</v>
      </c>
      <c r="AF326" s="7">
        <f t="shared" si="375"/>
        <v>49.39</v>
      </c>
      <c r="AG326" s="7"/>
      <c r="AH326" s="147">
        <f t="shared" si="376"/>
        <v>8</v>
      </c>
      <c r="AI326" s="135" t="str">
        <f t="shared" si="377"/>
        <v>Megan Worley</v>
      </c>
      <c r="AJ326" s="135" t="str">
        <f t="shared" si="378"/>
        <v>Parkgate</v>
      </c>
      <c r="AK326" s="148">
        <f t="shared" si="379"/>
        <v>47.76</v>
      </c>
      <c r="AL326" s="148">
        <f t="shared" si="380"/>
        <v>45.86</v>
      </c>
      <c r="AM326" s="149" t="str">
        <f>IFERROR(IF(FIND("DQ",AL326),VLOOKUP(AL326,'DQ Codes'!$B:$C,2,),""),"")</f>
        <v/>
      </c>
    </row>
    <row r="327" spans="2:39" ht="15" customHeight="1" x14ac:dyDescent="0.25">
      <c r="B327" s="4">
        <v>9</v>
      </c>
      <c r="C327" s="5" t="s">
        <v>314</v>
      </c>
      <c r="D327" s="14" t="s">
        <v>49</v>
      </c>
      <c r="E327" s="6">
        <v>49.3</v>
      </c>
      <c r="K327" s="107">
        <v>1</v>
      </c>
      <c r="L327" s="36" t="str">
        <f t="shared" si="364"/>
        <v>Helen Szostak</v>
      </c>
      <c r="M327" s="36" t="str">
        <f t="shared" si="365"/>
        <v>Maltman's Green</v>
      </c>
      <c r="N327" s="37">
        <f t="shared" si="366"/>
        <v>49.3</v>
      </c>
      <c r="O327" s="36">
        <v>12</v>
      </c>
      <c r="Q327" s="20">
        <v>2</v>
      </c>
      <c r="R327" s="112">
        <f t="shared" si="367"/>
        <v>1</v>
      </c>
      <c r="S327" s="42" t="str">
        <f t="shared" si="368"/>
        <v>1221</v>
      </c>
      <c r="T327" s="19" t="str">
        <f t="shared" ref="T327:V334" si="381">VLOOKUP($R327,$K$327:$N$334,T$28,)</f>
        <v>Helen Szostak</v>
      </c>
      <c r="U327" s="19" t="str">
        <f t="shared" si="381"/>
        <v>Maltman's Green</v>
      </c>
      <c r="V327" s="30">
        <f t="shared" si="381"/>
        <v>49.3</v>
      </c>
      <c r="X327" s="17">
        <f t="shared" si="370"/>
        <v>2</v>
      </c>
      <c r="Y327" s="19">
        <f t="shared" si="371"/>
        <v>1</v>
      </c>
      <c r="Z327" s="43">
        <f>VLOOKUP($S327,'Programme and CT sheets'!$A:$I,8,)</f>
        <v>48.72</v>
      </c>
      <c r="AB327" s="44" t="str">
        <f t="shared" si="372"/>
        <v>Helen Szostak</v>
      </c>
      <c r="AC327" s="44" t="str">
        <f t="shared" si="373"/>
        <v>Maltman's Green</v>
      </c>
      <c r="AE327" s="11">
        <f t="shared" si="374"/>
        <v>17</v>
      </c>
      <c r="AF327" s="7">
        <f t="shared" si="375"/>
        <v>48.72</v>
      </c>
      <c r="AG327" s="7"/>
      <c r="AH327" s="147">
        <f t="shared" si="376"/>
        <v>9</v>
      </c>
      <c r="AI327" s="135" t="str">
        <f t="shared" si="377"/>
        <v>Alice Weston</v>
      </c>
      <c r="AJ327" s="135" t="str">
        <f t="shared" si="378"/>
        <v>Bishops Wood</v>
      </c>
      <c r="AK327" s="148">
        <f t="shared" si="379"/>
        <v>47.38</v>
      </c>
      <c r="AL327" s="148">
        <f t="shared" si="380"/>
        <v>45.96</v>
      </c>
      <c r="AM327" s="149" t="str">
        <f>IFERROR(IF(FIND("DQ",AL327),VLOOKUP(AL327,'DQ Codes'!$B:$C,2,),""),"")</f>
        <v/>
      </c>
    </row>
    <row r="328" spans="2:39" ht="15" customHeight="1" x14ac:dyDescent="0.25">
      <c r="B328" s="4">
        <v>10</v>
      </c>
      <c r="C328" s="5" t="s">
        <v>103</v>
      </c>
      <c r="D328" s="14" t="s">
        <v>20</v>
      </c>
      <c r="E328" s="6">
        <v>49.22</v>
      </c>
      <c r="K328" s="108">
        <v>8</v>
      </c>
      <c r="L328" s="36" t="str">
        <f t="shared" si="364"/>
        <v>Isabella Yeabsley</v>
      </c>
      <c r="M328" s="36" t="str">
        <f t="shared" si="365"/>
        <v>Aldenham</v>
      </c>
      <c r="N328" s="37">
        <f t="shared" si="366"/>
        <v>49.22</v>
      </c>
      <c r="O328" s="36">
        <v>12</v>
      </c>
      <c r="Q328" s="20">
        <v>2</v>
      </c>
      <c r="R328" s="112">
        <f t="shared" si="367"/>
        <v>8</v>
      </c>
      <c r="S328" s="42" t="str">
        <f t="shared" si="368"/>
        <v>1228</v>
      </c>
      <c r="T328" s="19" t="str">
        <f t="shared" si="381"/>
        <v>Isabella Yeabsley</v>
      </c>
      <c r="U328" s="19" t="str">
        <f t="shared" si="381"/>
        <v>Aldenham</v>
      </c>
      <c r="V328" s="30">
        <f t="shared" si="381"/>
        <v>49.22</v>
      </c>
      <c r="X328" s="17">
        <f t="shared" si="370"/>
        <v>2</v>
      </c>
      <c r="Y328" s="19">
        <f t="shared" si="371"/>
        <v>8</v>
      </c>
      <c r="Z328" s="43">
        <f>VLOOKUP($S328,'Programme and CT sheets'!$A:$I,8,)</f>
        <v>49.18</v>
      </c>
      <c r="AB328" s="44" t="str">
        <f t="shared" si="372"/>
        <v>Isabella Yeabsley</v>
      </c>
      <c r="AC328" s="44" t="str">
        <f t="shared" si="373"/>
        <v>Aldenham</v>
      </c>
      <c r="AE328" s="11">
        <f t="shared" si="374"/>
        <v>20</v>
      </c>
      <c r="AF328" s="7">
        <f t="shared" si="375"/>
        <v>49.18</v>
      </c>
      <c r="AG328" s="7"/>
      <c r="AH328" s="147">
        <f t="shared" si="376"/>
        <v>10</v>
      </c>
      <c r="AI328" s="135" t="str">
        <f t="shared" si="377"/>
        <v>Zoë Holligan</v>
      </c>
      <c r="AJ328" s="135" t="str">
        <f t="shared" si="378"/>
        <v>Maltman's Green</v>
      </c>
      <c r="AK328" s="148">
        <f t="shared" si="379"/>
        <v>45.47</v>
      </c>
      <c r="AL328" s="148">
        <f t="shared" si="380"/>
        <v>46.85</v>
      </c>
      <c r="AM328" s="149" t="str">
        <f>IFERROR(IF(FIND("DQ",AL328),VLOOKUP(AL328,'DQ Codes'!$B:$C,2,),""),"")</f>
        <v/>
      </c>
    </row>
    <row r="329" spans="2:39" ht="15" customHeight="1" x14ac:dyDescent="0.25">
      <c r="B329" s="4">
        <v>11</v>
      </c>
      <c r="C329" s="5" t="s">
        <v>119</v>
      </c>
      <c r="D329" s="14" t="s">
        <v>120</v>
      </c>
      <c r="E329" s="6">
        <v>48.84</v>
      </c>
      <c r="K329" s="108">
        <v>2</v>
      </c>
      <c r="L329" s="36" t="str">
        <f t="shared" si="364"/>
        <v>Jessica Warne</v>
      </c>
      <c r="M329" s="36" t="str">
        <f t="shared" si="365"/>
        <v>Leavesden Green</v>
      </c>
      <c r="N329" s="37">
        <f t="shared" si="366"/>
        <v>48.84</v>
      </c>
      <c r="O329" s="36">
        <v>12</v>
      </c>
      <c r="P329" s="36"/>
      <c r="Q329" s="20">
        <v>2</v>
      </c>
      <c r="R329" s="112">
        <f t="shared" si="367"/>
        <v>2</v>
      </c>
      <c r="S329" s="42" t="str">
        <f t="shared" si="368"/>
        <v>1222</v>
      </c>
      <c r="T329" s="19" t="str">
        <f t="shared" si="381"/>
        <v>Jessica Warne</v>
      </c>
      <c r="U329" s="19" t="str">
        <f t="shared" si="381"/>
        <v>Leavesden Green</v>
      </c>
      <c r="V329" s="30">
        <f t="shared" si="381"/>
        <v>48.84</v>
      </c>
      <c r="X329" s="17">
        <f t="shared" si="370"/>
        <v>2</v>
      </c>
      <c r="Y329" s="19">
        <f t="shared" si="371"/>
        <v>2</v>
      </c>
      <c r="Z329" s="43">
        <f>VLOOKUP($S329,'Programme and CT sheets'!$A:$I,8,)</f>
        <v>48.63</v>
      </c>
      <c r="AB329" s="44" t="str">
        <f t="shared" si="372"/>
        <v>Jessica Warne</v>
      </c>
      <c r="AC329" s="44" t="str">
        <f t="shared" si="373"/>
        <v>Leavesden Green</v>
      </c>
      <c r="AE329" s="11">
        <f t="shared" si="374"/>
        <v>16</v>
      </c>
      <c r="AF329" s="7">
        <f t="shared" si="375"/>
        <v>48.63</v>
      </c>
      <c r="AG329" s="7"/>
      <c r="AH329" s="147">
        <f t="shared" si="376"/>
        <v>11</v>
      </c>
      <c r="AI329" s="135" t="str">
        <f t="shared" si="377"/>
        <v>Millie Day</v>
      </c>
      <c r="AJ329" s="135" t="str">
        <f t="shared" si="378"/>
        <v>Berkhamsted</v>
      </c>
      <c r="AK329" s="148">
        <f t="shared" si="379"/>
        <v>46.66</v>
      </c>
      <c r="AL329" s="148">
        <f t="shared" si="380"/>
        <v>46.96</v>
      </c>
      <c r="AM329" s="149" t="str">
        <f>IFERROR(IF(FIND("DQ",AL329),VLOOKUP(AL329,'DQ Codes'!$B:$C,2,),""),"")</f>
        <v/>
      </c>
    </row>
    <row r="330" spans="2:39" ht="15" customHeight="1" x14ac:dyDescent="0.25">
      <c r="B330" s="4">
        <v>12</v>
      </c>
      <c r="C330" s="5" t="s">
        <v>276</v>
      </c>
      <c r="D330" s="14" t="s">
        <v>16</v>
      </c>
      <c r="E330" s="6">
        <v>48.62</v>
      </c>
      <c r="K330" s="108">
        <v>7</v>
      </c>
      <c r="L330" s="36" t="str">
        <f t="shared" si="364"/>
        <v>Isobel Toon</v>
      </c>
      <c r="M330" s="36" t="str">
        <f t="shared" si="365"/>
        <v>Harvey Road</v>
      </c>
      <c r="N330" s="37">
        <f t="shared" si="366"/>
        <v>48.62</v>
      </c>
      <c r="O330" s="36">
        <v>12</v>
      </c>
      <c r="P330" s="36"/>
      <c r="Q330" s="20">
        <v>2</v>
      </c>
      <c r="R330" s="112">
        <f t="shared" si="367"/>
        <v>7</v>
      </c>
      <c r="S330" s="42" t="str">
        <f t="shared" si="368"/>
        <v>1227</v>
      </c>
      <c r="T330" s="19" t="str">
        <f t="shared" si="381"/>
        <v>Isobel Toon</v>
      </c>
      <c r="U330" s="19" t="str">
        <f t="shared" si="381"/>
        <v>Harvey Road</v>
      </c>
      <c r="V330" s="30">
        <f t="shared" si="381"/>
        <v>48.62</v>
      </c>
      <c r="X330" s="17">
        <f t="shared" si="370"/>
        <v>2</v>
      </c>
      <c r="Y330" s="19">
        <f t="shared" si="371"/>
        <v>7</v>
      </c>
      <c r="Z330" s="43">
        <f>VLOOKUP($S330,'Programme and CT sheets'!$A:$I,8,)</f>
        <v>199.49</v>
      </c>
      <c r="AB330" s="44" t="str">
        <f t="shared" si="372"/>
        <v>Isobel Toon</v>
      </c>
      <c r="AC330" s="44" t="str">
        <f t="shared" si="373"/>
        <v>Harvey Road</v>
      </c>
      <c r="AE330" s="11">
        <f t="shared" si="374"/>
        <v>30</v>
      </c>
      <c r="AF330" s="7">
        <f t="shared" si="375"/>
        <v>199.49</v>
      </c>
      <c r="AG330" s="7"/>
      <c r="AH330" s="147">
        <f t="shared" si="376"/>
        <v>12</v>
      </c>
      <c r="AI330" s="135" t="str">
        <f t="shared" si="377"/>
        <v>Annabel Davis</v>
      </c>
      <c r="AJ330" s="135" t="str">
        <f t="shared" si="378"/>
        <v>Haberdasher's Girls</v>
      </c>
      <c r="AK330" s="148">
        <f t="shared" si="379"/>
        <v>50.7</v>
      </c>
      <c r="AL330" s="148">
        <f t="shared" si="380"/>
        <v>47.03</v>
      </c>
      <c r="AM330" s="149" t="str">
        <f>IFERROR(IF(FIND("DQ",AL330),VLOOKUP(AL330,'DQ Codes'!$B:$C,2,),""),"")</f>
        <v/>
      </c>
    </row>
    <row r="331" spans="2:39" ht="15" customHeight="1" x14ac:dyDescent="0.25">
      <c r="B331" s="4">
        <v>13</v>
      </c>
      <c r="C331" s="5" t="s">
        <v>105</v>
      </c>
      <c r="D331" s="14" t="s">
        <v>106</v>
      </c>
      <c r="E331" s="6">
        <v>48.49</v>
      </c>
      <c r="K331" s="108">
        <v>3</v>
      </c>
      <c r="L331" s="36" t="str">
        <f t="shared" si="364"/>
        <v>Hannah Brooke</v>
      </c>
      <c r="M331" s="36" t="str">
        <f t="shared" si="365"/>
        <v>Manland</v>
      </c>
      <c r="N331" s="37">
        <f t="shared" si="366"/>
        <v>48.49</v>
      </c>
      <c r="O331" s="36">
        <v>12</v>
      </c>
      <c r="P331" s="36"/>
      <c r="Q331" s="20">
        <v>2</v>
      </c>
      <c r="R331" s="112">
        <f t="shared" si="367"/>
        <v>3</v>
      </c>
      <c r="S331" s="42" t="str">
        <f t="shared" si="368"/>
        <v>1223</v>
      </c>
      <c r="T331" s="19" t="str">
        <f t="shared" si="381"/>
        <v>Hannah Brooke</v>
      </c>
      <c r="U331" s="19" t="str">
        <f t="shared" si="381"/>
        <v>Manland</v>
      </c>
      <c r="V331" s="30">
        <f t="shared" si="381"/>
        <v>48.49</v>
      </c>
      <c r="X331" s="17">
        <f t="shared" si="370"/>
        <v>2</v>
      </c>
      <c r="Y331" s="19">
        <f t="shared" si="371"/>
        <v>3</v>
      </c>
      <c r="Z331" s="43">
        <f>VLOOKUP($S331,'Programme and CT sheets'!$A:$I,8,)</f>
        <v>48.92</v>
      </c>
      <c r="AB331" s="44" t="str">
        <f t="shared" si="372"/>
        <v>Hannah Brooke</v>
      </c>
      <c r="AC331" s="44" t="str">
        <f t="shared" si="373"/>
        <v>Manland</v>
      </c>
      <c r="AE331" s="11">
        <f t="shared" si="374"/>
        <v>18</v>
      </c>
      <c r="AF331" s="7">
        <f t="shared" si="375"/>
        <v>48.92</v>
      </c>
      <c r="AG331" s="7"/>
      <c r="AH331" s="147">
        <f t="shared" si="376"/>
        <v>13</v>
      </c>
      <c r="AI331" s="135" t="str">
        <f t="shared" si="377"/>
        <v>Hannah Ashby</v>
      </c>
      <c r="AJ331" s="135" t="str">
        <f t="shared" si="378"/>
        <v>Heatherton House</v>
      </c>
      <c r="AK331" s="148">
        <f t="shared" si="379"/>
        <v>46.75</v>
      </c>
      <c r="AL331" s="148">
        <f t="shared" si="380"/>
        <v>47.16</v>
      </c>
      <c r="AM331" s="149" t="str">
        <f>IFERROR(IF(FIND("DQ",AL331),VLOOKUP(AL331,'DQ Codes'!$B:$C,2,),""),"")</f>
        <v/>
      </c>
    </row>
    <row r="332" spans="2:39" ht="15" customHeight="1" x14ac:dyDescent="0.25">
      <c r="B332" s="4">
        <v>14</v>
      </c>
      <c r="C332" s="5" t="s">
        <v>294</v>
      </c>
      <c r="D332" s="14" t="s">
        <v>61</v>
      </c>
      <c r="E332" s="6">
        <v>48.06</v>
      </c>
      <c r="K332" s="108">
        <v>6</v>
      </c>
      <c r="L332" s="36" t="str">
        <f t="shared" si="364"/>
        <v>Katie Rowland</v>
      </c>
      <c r="M332" s="36" t="str">
        <f t="shared" si="365"/>
        <v>St Alban's High Sch</v>
      </c>
      <c r="N332" s="37">
        <f t="shared" si="366"/>
        <v>48.06</v>
      </c>
      <c r="O332" s="36">
        <v>12</v>
      </c>
      <c r="P332" s="36"/>
      <c r="Q332" s="20">
        <v>2</v>
      </c>
      <c r="R332" s="112">
        <f t="shared" si="367"/>
        <v>6</v>
      </c>
      <c r="S332" s="42" t="str">
        <f t="shared" si="368"/>
        <v>1226</v>
      </c>
      <c r="T332" s="19" t="str">
        <f t="shared" si="381"/>
        <v>Katie Rowland</v>
      </c>
      <c r="U332" s="19" t="str">
        <f t="shared" si="381"/>
        <v>St Alban's High Sch</v>
      </c>
      <c r="V332" s="30">
        <f t="shared" si="381"/>
        <v>48.06</v>
      </c>
      <c r="X332" s="17">
        <f t="shared" si="370"/>
        <v>2</v>
      </c>
      <c r="Y332" s="19">
        <f t="shared" si="371"/>
        <v>6</v>
      </c>
      <c r="Z332" s="43">
        <f>VLOOKUP($S332,'Programme and CT sheets'!$A:$I,8,)</f>
        <v>49.69</v>
      </c>
      <c r="AB332" s="44" t="str">
        <f t="shared" si="372"/>
        <v>Katie Rowland</v>
      </c>
      <c r="AC332" s="44" t="str">
        <f t="shared" si="373"/>
        <v>St Alban's High Sch</v>
      </c>
      <c r="AE332" s="11">
        <f t="shared" si="374"/>
        <v>22</v>
      </c>
      <c r="AF332" s="7">
        <f t="shared" si="375"/>
        <v>49.69</v>
      </c>
      <c r="AG332" s="7"/>
      <c r="AH332" s="147">
        <f t="shared" si="376"/>
        <v>14</v>
      </c>
      <c r="AI332" s="135" t="str">
        <f t="shared" si="377"/>
        <v>Katy Lane</v>
      </c>
      <c r="AJ332" s="135" t="str">
        <f t="shared" si="378"/>
        <v>Kings Langley</v>
      </c>
      <c r="AK332" s="148">
        <f t="shared" si="379"/>
        <v>46.39</v>
      </c>
      <c r="AL332" s="148">
        <f t="shared" si="380"/>
        <v>47.46</v>
      </c>
      <c r="AM332" s="149" t="str">
        <f>IFERROR(IF(FIND("DQ",AL332),VLOOKUP(AL332,'DQ Codes'!$B:$C,2,),""),"")</f>
        <v/>
      </c>
    </row>
    <row r="333" spans="2:39" ht="15" customHeight="1" x14ac:dyDescent="0.25">
      <c r="B333" s="4">
        <v>15</v>
      </c>
      <c r="C333" s="5" t="s">
        <v>132</v>
      </c>
      <c r="D333" s="14" t="s">
        <v>133</v>
      </c>
      <c r="E333" s="6">
        <v>47.85</v>
      </c>
      <c r="K333" s="108">
        <v>4</v>
      </c>
      <c r="L333" s="36" t="str">
        <f t="shared" si="364"/>
        <v>Tia Cooke</v>
      </c>
      <c r="M333" s="36" t="str">
        <f t="shared" si="365"/>
        <v>St Helens</v>
      </c>
      <c r="N333" s="37">
        <f t="shared" si="366"/>
        <v>47.85</v>
      </c>
      <c r="O333" s="36">
        <v>12</v>
      </c>
      <c r="P333" s="36"/>
      <c r="Q333" s="20">
        <v>2</v>
      </c>
      <c r="R333" s="112">
        <f t="shared" si="367"/>
        <v>4</v>
      </c>
      <c r="S333" s="42" t="str">
        <f t="shared" si="368"/>
        <v>1224</v>
      </c>
      <c r="T333" s="19" t="str">
        <f t="shared" si="381"/>
        <v>Tia Cooke</v>
      </c>
      <c r="U333" s="19" t="str">
        <f t="shared" si="381"/>
        <v>St Helens</v>
      </c>
      <c r="V333" s="30">
        <f t="shared" si="381"/>
        <v>47.85</v>
      </c>
      <c r="X333" s="17">
        <f t="shared" si="370"/>
        <v>2</v>
      </c>
      <c r="Y333" s="19">
        <f t="shared" si="371"/>
        <v>4</v>
      </c>
      <c r="Z333" s="43">
        <f>VLOOKUP($S333,'Programme and CT sheets'!$A:$I,8,)</f>
        <v>45.26</v>
      </c>
      <c r="AB333" s="44" t="str">
        <f t="shared" si="372"/>
        <v>Tia Cooke</v>
      </c>
      <c r="AC333" s="44" t="str">
        <f t="shared" si="373"/>
        <v>St Helens</v>
      </c>
      <c r="AE333" s="11">
        <f t="shared" si="374"/>
        <v>6</v>
      </c>
      <c r="AF333" s="7">
        <f t="shared" si="375"/>
        <v>45.26</v>
      </c>
      <c r="AG333" s="7"/>
      <c r="AH333" s="147">
        <f t="shared" si="376"/>
        <v>15</v>
      </c>
      <c r="AI333" s="135" t="str">
        <f t="shared" si="377"/>
        <v>Isabelle Nicholls</v>
      </c>
      <c r="AJ333" s="135" t="str">
        <f t="shared" si="378"/>
        <v>Chalfont St Peter</v>
      </c>
      <c r="AK333" s="148">
        <f t="shared" si="379"/>
        <v>47.5</v>
      </c>
      <c r="AL333" s="148">
        <f t="shared" si="380"/>
        <v>47.57</v>
      </c>
      <c r="AM333" s="149" t="str">
        <f>IFERROR(IF(FIND("DQ",AL333),VLOOKUP(AL333,'DQ Codes'!$B:$C,2,),""),"")</f>
        <v/>
      </c>
    </row>
    <row r="334" spans="2:39" ht="15" customHeight="1" x14ac:dyDescent="0.25">
      <c r="B334" s="4">
        <v>16</v>
      </c>
      <c r="C334" s="5" t="s">
        <v>95</v>
      </c>
      <c r="D334" s="14" t="s">
        <v>96</v>
      </c>
      <c r="E334" s="6">
        <v>47.86</v>
      </c>
      <c r="K334" s="111">
        <v>5</v>
      </c>
      <c r="L334" s="38" t="str">
        <f t="shared" si="364"/>
        <v>Gemma Nottage</v>
      </c>
      <c r="M334" s="38" t="str">
        <f t="shared" si="365"/>
        <v>Coates Way</v>
      </c>
      <c r="N334" s="39">
        <f t="shared" si="366"/>
        <v>47.86</v>
      </c>
      <c r="O334" s="36">
        <v>12</v>
      </c>
      <c r="P334" s="36"/>
      <c r="Q334" s="20">
        <v>2</v>
      </c>
      <c r="R334" s="112">
        <f t="shared" si="367"/>
        <v>5</v>
      </c>
      <c r="S334" s="42" t="str">
        <f t="shared" si="368"/>
        <v>1225</v>
      </c>
      <c r="T334" s="19" t="str">
        <f t="shared" si="381"/>
        <v>Gemma Nottage</v>
      </c>
      <c r="U334" s="19" t="str">
        <f t="shared" si="381"/>
        <v>Coates Way</v>
      </c>
      <c r="V334" s="30">
        <f t="shared" si="381"/>
        <v>47.86</v>
      </c>
      <c r="X334" s="17">
        <f t="shared" si="370"/>
        <v>2</v>
      </c>
      <c r="Y334" s="19">
        <f t="shared" si="371"/>
        <v>5</v>
      </c>
      <c r="Z334" s="43">
        <f>VLOOKUP($S334,'Programme and CT sheets'!$A:$I,8,)</f>
        <v>44.87</v>
      </c>
      <c r="AB334" s="44" t="str">
        <f t="shared" si="372"/>
        <v>Gemma Nottage</v>
      </c>
      <c r="AC334" s="44" t="str">
        <f t="shared" si="373"/>
        <v>Coates Way</v>
      </c>
      <c r="AE334" s="11">
        <f t="shared" si="374"/>
        <v>5</v>
      </c>
      <c r="AF334" s="7">
        <f t="shared" si="375"/>
        <v>44.87</v>
      </c>
      <c r="AG334" s="7"/>
      <c r="AH334" s="147">
        <f t="shared" si="376"/>
        <v>16</v>
      </c>
      <c r="AI334" s="135" t="str">
        <f t="shared" si="377"/>
        <v>Jessica Warne</v>
      </c>
      <c r="AJ334" s="135" t="str">
        <f t="shared" si="378"/>
        <v>Leavesden Green</v>
      </c>
      <c r="AK334" s="148">
        <f t="shared" si="379"/>
        <v>48.84</v>
      </c>
      <c r="AL334" s="148">
        <f t="shared" si="380"/>
        <v>48.63</v>
      </c>
      <c r="AM334" s="149" t="str">
        <f>IFERROR(IF(FIND("DQ",AL334),VLOOKUP(AL334,'DQ Codes'!$B:$C,2,),""),"")</f>
        <v/>
      </c>
    </row>
    <row r="335" spans="2:39" ht="15" customHeight="1" x14ac:dyDescent="0.25">
      <c r="B335" s="4">
        <v>17</v>
      </c>
      <c r="C335" s="5" t="s">
        <v>129</v>
      </c>
      <c r="D335" s="14" t="s">
        <v>14</v>
      </c>
      <c r="E335" s="6">
        <v>47.76</v>
      </c>
      <c r="K335" s="107">
        <v>1</v>
      </c>
      <c r="L335" s="33" t="str">
        <f t="shared" si="364"/>
        <v>Megan Worley</v>
      </c>
      <c r="M335" s="33" t="str">
        <f t="shared" si="365"/>
        <v>Parkgate</v>
      </c>
      <c r="N335" s="34">
        <f t="shared" si="366"/>
        <v>47.76</v>
      </c>
      <c r="O335" s="36">
        <v>12</v>
      </c>
      <c r="P335" s="36"/>
      <c r="Q335" s="20">
        <v>3</v>
      </c>
      <c r="R335" s="112">
        <f t="shared" si="367"/>
        <v>1</v>
      </c>
      <c r="S335" s="42" t="str">
        <f t="shared" si="368"/>
        <v>1231</v>
      </c>
      <c r="T335" s="19" t="str">
        <f t="shared" ref="T335:V342" si="382">VLOOKUP($R335,$K$335:$N$342,T$28,)</f>
        <v>Megan Worley</v>
      </c>
      <c r="U335" s="19" t="str">
        <f t="shared" si="382"/>
        <v>Parkgate</v>
      </c>
      <c r="V335" s="30">
        <f t="shared" si="382"/>
        <v>47.76</v>
      </c>
      <c r="X335" s="17">
        <f t="shared" si="370"/>
        <v>3</v>
      </c>
      <c r="Y335" s="19">
        <f t="shared" si="371"/>
        <v>1</v>
      </c>
      <c r="Z335" s="43">
        <f>VLOOKUP($S335,'Programme and CT sheets'!$A:$I,8,)</f>
        <v>45.86</v>
      </c>
      <c r="AB335" s="44" t="str">
        <f t="shared" si="372"/>
        <v>Megan Worley</v>
      </c>
      <c r="AC335" s="44" t="str">
        <f t="shared" si="373"/>
        <v>Parkgate</v>
      </c>
      <c r="AE335" s="11">
        <f t="shared" si="374"/>
        <v>8</v>
      </c>
      <c r="AF335" s="7">
        <f t="shared" si="375"/>
        <v>45.86</v>
      </c>
      <c r="AG335" s="7"/>
      <c r="AH335" s="147">
        <f t="shared" si="376"/>
        <v>17</v>
      </c>
      <c r="AI335" s="135" t="str">
        <f t="shared" si="377"/>
        <v>Helen Szostak</v>
      </c>
      <c r="AJ335" s="135" t="str">
        <f t="shared" si="378"/>
        <v>Maltman's Green</v>
      </c>
      <c r="AK335" s="148">
        <f t="shared" si="379"/>
        <v>49.3</v>
      </c>
      <c r="AL335" s="148">
        <f t="shared" si="380"/>
        <v>48.72</v>
      </c>
      <c r="AM335" s="149" t="str">
        <f>IFERROR(IF(FIND("DQ",AL335),VLOOKUP(AL335,'DQ Codes'!$B:$C,2,),""),"")</f>
        <v/>
      </c>
    </row>
    <row r="336" spans="2:39" ht="15" customHeight="1" x14ac:dyDescent="0.25">
      <c r="B336" s="4">
        <v>18</v>
      </c>
      <c r="C336" s="5" t="s">
        <v>114</v>
      </c>
      <c r="D336" s="14" t="s">
        <v>115</v>
      </c>
      <c r="E336" s="6">
        <v>47.5</v>
      </c>
      <c r="K336" s="108">
        <v>8</v>
      </c>
      <c r="L336" s="36" t="str">
        <f t="shared" si="364"/>
        <v>Isabelle Nicholls</v>
      </c>
      <c r="M336" s="36" t="str">
        <f t="shared" si="365"/>
        <v>Chalfont St Peter</v>
      </c>
      <c r="N336" s="37">
        <f t="shared" si="366"/>
        <v>47.5</v>
      </c>
      <c r="O336" s="36">
        <v>12</v>
      </c>
      <c r="P336" s="36"/>
      <c r="Q336" s="20">
        <v>3</v>
      </c>
      <c r="R336" s="112">
        <f t="shared" si="367"/>
        <v>8</v>
      </c>
      <c r="S336" s="42" t="str">
        <f t="shared" si="368"/>
        <v>1238</v>
      </c>
      <c r="T336" s="19" t="str">
        <f t="shared" si="382"/>
        <v>Isabelle Nicholls</v>
      </c>
      <c r="U336" s="19" t="str">
        <f t="shared" si="382"/>
        <v>Chalfont St Peter</v>
      </c>
      <c r="V336" s="30">
        <f t="shared" si="382"/>
        <v>47.5</v>
      </c>
      <c r="X336" s="17">
        <f t="shared" si="370"/>
        <v>3</v>
      </c>
      <c r="Y336" s="19">
        <f t="shared" si="371"/>
        <v>8</v>
      </c>
      <c r="Z336" s="43">
        <f>VLOOKUP($S336,'Programme and CT sheets'!$A:$I,8,)</f>
        <v>47.57</v>
      </c>
      <c r="AB336" s="44" t="str">
        <f t="shared" si="372"/>
        <v>Isabelle Nicholls</v>
      </c>
      <c r="AC336" s="44" t="str">
        <f t="shared" si="373"/>
        <v>Chalfont St Peter</v>
      </c>
      <c r="AE336" s="11">
        <f t="shared" si="374"/>
        <v>15</v>
      </c>
      <c r="AF336" s="7">
        <f t="shared" si="375"/>
        <v>47.57</v>
      </c>
      <c r="AG336" s="7"/>
      <c r="AH336" s="147">
        <f t="shared" si="376"/>
        <v>18</v>
      </c>
      <c r="AI336" s="135" t="str">
        <f t="shared" si="377"/>
        <v>Hannah Brooke</v>
      </c>
      <c r="AJ336" s="135" t="str">
        <f t="shared" si="378"/>
        <v>Manland</v>
      </c>
      <c r="AK336" s="148">
        <f t="shared" si="379"/>
        <v>48.49</v>
      </c>
      <c r="AL336" s="148">
        <f t="shared" si="380"/>
        <v>48.92</v>
      </c>
      <c r="AM336" s="149" t="str">
        <f>IFERROR(IF(FIND("DQ",AL336),VLOOKUP(AL336,'DQ Codes'!$B:$C,2,),""),"")</f>
        <v/>
      </c>
    </row>
    <row r="337" spans="2:39" ht="15" customHeight="1" x14ac:dyDescent="0.25">
      <c r="B337" s="4">
        <v>19</v>
      </c>
      <c r="C337" s="5" t="s">
        <v>99</v>
      </c>
      <c r="D337" s="14" t="s">
        <v>100</v>
      </c>
      <c r="E337" s="6">
        <v>47.38</v>
      </c>
      <c r="K337" s="108">
        <v>2</v>
      </c>
      <c r="L337" s="36" t="str">
        <f t="shared" si="364"/>
        <v>Alice Weston</v>
      </c>
      <c r="M337" s="36" t="str">
        <f t="shared" si="365"/>
        <v>Bishops Wood</v>
      </c>
      <c r="N337" s="37">
        <f t="shared" si="366"/>
        <v>47.38</v>
      </c>
      <c r="O337" s="36">
        <v>12</v>
      </c>
      <c r="P337" s="36"/>
      <c r="Q337" s="20">
        <v>3</v>
      </c>
      <c r="R337" s="112">
        <f t="shared" si="367"/>
        <v>2</v>
      </c>
      <c r="S337" s="42" t="str">
        <f t="shared" si="368"/>
        <v>1232</v>
      </c>
      <c r="T337" s="19" t="str">
        <f t="shared" si="382"/>
        <v>Alice Weston</v>
      </c>
      <c r="U337" s="19" t="str">
        <f t="shared" si="382"/>
        <v>Bishops Wood</v>
      </c>
      <c r="V337" s="30">
        <f t="shared" si="382"/>
        <v>47.38</v>
      </c>
      <c r="X337" s="17">
        <f t="shared" si="370"/>
        <v>3</v>
      </c>
      <c r="Y337" s="19">
        <f t="shared" si="371"/>
        <v>2</v>
      </c>
      <c r="Z337" s="43">
        <f>VLOOKUP($S337,'Programme and CT sheets'!$A:$I,8,)</f>
        <v>45.96</v>
      </c>
      <c r="AB337" s="44" t="str">
        <f t="shared" si="372"/>
        <v>Alice Weston</v>
      </c>
      <c r="AC337" s="44" t="str">
        <f t="shared" si="373"/>
        <v>Bishops Wood</v>
      </c>
      <c r="AE337" s="11">
        <f t="shared" si="374"/>
        <v>9</v>
      </c>
      <c r="AF337" s="7">
        <f t="shared" si="375"/>
        <v>45.96</v>
      </c>
      <c r="AG337" s="7"/>
      <c r="AH337" s="147">
        <f t="shared" si="376"/>
        <v>19</v>
      </c>
      <c r="AI337" s="135" t="str">
        <f t="shared" si="377"/>
        <v>Emer Brownleader</v>
      </c>
      <c r="AJ337" s="135" t="str">
        <f t="shared" si="378"/>
        <v>Edge Grove</v>
      </c>
      <c r="AK337" s="148">
        <f t="shared" si="379"/>
        <v>46.37</v>
      </c>
      <c r="AL337" s="148">
        <f t="shared" si="380"/>
        <v>49.07</v>
      </c>
      <c r="AM337" s="149" t="str">
        <f>IFERROR(IF(FIND("DQ",AL337),VLOOKUP(AL337,'DQ Codes'!$B:$C,2,),""),"")</f>
        <v/>
      </c>
    </row>
    <row r="338" spans="2:39" ht="15" customHeight="1" x14ac:dyDescent="0.25">
      <c r="B338" s="4">
        <v>20</v>
      </c>
      <c r="C338" s="5" t="s">
        <v>118</v>
      </c>
      <c r="D338" s="14" t="s">
        <v>59</v>
      </c>
      <c r="E338" s="6">
        <v>46.75</v>
      </c>
      <c r="K338" s="108">
        <v>7</v>
      </c>
      <c r="L338" s="36" t="str">
        <f t="shared" si="364"/>
        <v>Hannah Ashby</v>
      </c>
      <c r="M338" s="36" t="str">
        <f t="shared" si="365"/>
        <v>Heatherton House</v>
      </c>
      <c r="N338" s="37">
        <f t="shared" si="366"/>
        <v>46.75</v>
      </c>
      <c r="O338" s="36">
        <v>12</v>
      </c>
      <c r="P338" s="36"/>
      <c r="Q338" s="20">
        <v>3</v>
      </c>
      <c r="R338" s="112">
        <f t="shared" si="367"/>
        <v>7</v>
      </c>
      <c r="S338" s="42" t="str">
        <f t="shared" si="368"/>
        <v>1237</v>
      </c>
      <c r="T338" s="19" t="str">
        <f t="shared" si="382"/>
        <v>Hannah Ashby</v>
      </c>
      <c r="U338" s="19" t="str">
        <f t="shared" si="382"/>
        <v>Heatherton House</v>
      </c>
      <c r="V338" s="30">
        <f t="shared" si="382"/>
        <v>46.75</v>
      </c>
      <c r="X338" s="17">
        <f t="shared" si="370"/>
        <v>3</v>
      </c>
      <c r="Y338" s="19">
        <f t="shared" si="371"/>
        <v>7</v>
      </c>
      <c r="Z338" s="43">
        <f>VLOOKUP($S338,'Programme and CT sheets'!$A:$I,8,)</f>
        <v>47.16</v>
      </c>
      <c r="AB338" s="44" t="str">
        <f t="shared" si="372"/>
        <v>Hannah Ashby</v>
      </c>
      <c r="AC338" s="44" t="str">
        <f t="shared" si="373"/>
        <v>Heatherton House</v>
      </c>
      <c r="AE338" s="11">
        <f t="shared" si="374"/>
        <v>13</v>
      </c>
      <c r="AF338" s="7">
        <f t="shared" si="375"/>
        <v>47.16</v>
      </c>
      <c r="AG338" s="7"/>
      <c r="AH338" s="147">
        <f t="shared" si="376"/>
        <v>20</v>
      </c>
      <c r="AI338" s="135" t="str">
        <f t="shared" si="377"/>
        <v>Isabella Yeabsley</v>
      </c>
      <c r="AJ338" s="135" t="str">
        <f t="shared" si="378"/>
        <v>Aldenham</v>
      </c>
      <c r="AK338" s="148">
        <f t="shared" si="379"/>
        <v>49.22</v>
      </c>
      <c r="AL338" s="148">
        <f t="shared" si="380"/>
        <v>49.18</v>
      </c>
      <c r="AM338" s="149" t="str">
        <f>IFERROR(IF(FIND("DQ",AL338),VLOOKUP(AL338,'DQ Codes'!$B:$C,2,),""),"")</f>
        <v/>
      </c>
    </row>
    <row r="339" spans="2:39" ht="15" customHeight="1" x14ac:dyDescent="0.25">
      <c r="B339" s="4">
        <v>21</v>
      </c>
      <c r="C339" s="5" t="s">
        <v>134</v>
      </c>
      <c r="D339" s="14" t="s">
        <v>17</v>
      </c>
      <c r="E339" s="6">
        <v>46.66</v>
      </c>
      <c r="K339" s="108">
        <v>3</v>
      </c>
      <c r="L339" s="36" t="str">
        <f t="shared" si="364"/>
        <v>Millie Day</v>
      </c>
      <c r="M339" s="36" t="str">
        <f t="shared" si="365"/>
        <v>Berkhamsted</v>
      </c>
      <c r="N339" s="37">
        <f t="shared" si="366"/>
        <v>46.66</v>
      </c>
      <c r="O339" s="36">
        <v>12</v>
      </c>
      <c r="P339" s="36"/>
      <c r="Q339" s="20">
        <v>3</v>
      </c>
      <c r="R339" s="112">
        <f t="shared" si="367"/>
        <v>3</v>
      </c>
      <c r="S339" s="42" t="str">
        <f t="shared" si="368"/>
        <v>1233</v>
      </c>
      <c r="T339" s="19" t="str">
        <f t="shared" si="382"/>
        <v>Millie Day</v>
      </c>
      <c r="U339" s="19" t="str">
        <f t="shared" si="382"/>
        <v>Berkhamsted</v>
      </c>
      <c r="V339" s="30">
        <f t="shared" si="382"/>
        <v>46.66</v>
      </c>
      <c r="X339" s="17">
        <f t="shared" si="370"/>
        <v>3</v>
      </c>
      <c r="Y339" s="19">
        <f t="shared" si="371"/>
        <v>3</v>
      </c>
      <c r="Z339" s="43">
        <f>VLOOKUP($S339,'Programme and CT sheets'!$A:$I,8,)</f>
        <v>46.96</v>
      </c>
      <c r="AB339" s="44" t="str">
        <f t="shared" si="372"/>
        <v>Millie Day</v>
      </c>
      <c r="AC339" s="44" t="str">
        <f t="shared" si="373"/>
        <v>Berkhamsted</v>
      </c>
      <c r="AE339" s="11">
        <f t="shared" si="374"/>
        <v>11</v>
      </c>
      <c r="AF339" s="7">
        <f t="shared" si="375"/>
        <v>46.96</v>
      </c>
      <c r="AG339" s="7"/>
      <c r="AH339" s="147">
        <f t="shared" si="376"/>
        <v>21</v>
      </c>
      <c r="AI339" s="135" t="str">
        <f t="shared" si="377"/>
        <v>Scarlett Lewis</v>
      </c>
      <c r="AJ339" s="135" t="str">
        <f t="shared" si="378"/>
        <v>Chesham Prep</v>
      </c>
      <c r="AK339" s="148">
        <f t="shared" si="379"/>
        <v>49.62</v>
      </c>
      <c r="AL339" s="148">
        <f t="shared" si="380"/>
        <v>49.39</v>
      </c>
      <c r="AM339" s="149" t="str">
        <f>IFERROR(IF(FIND("DQ",AL339),VLOOKUP(AL339,'DQ Codes'!$B:$C,2,),""),"")</f>
        <v/>
      </c>
    </row>
    <row r="340" spans="2:39" ht="15" customHeight="1" x14ac:dyDescent="0.25">
      <c r="B340" s="4">
        <v>22</v>
      </c>
      <c r="C340" s="5" t="s">
        <v>110</v>
      </c>
      <c r="D340" s="14" t="s">
        <v>109</v>
      </c>
      <c r="E340" s="6">
        <v>46.39</v>
      </c>
      <c r="K340" s="108">
        <v>6</v>
      </c>
      <c r="L340" s="36" t="str">
        <f t="shared" si="364"/>
        <v>Katy Lane</v>
      </c>
      <c r="M340" s="36" t="str">
        <f t="shared" si="365"/>
        <v>Kings Langley</v>
      </c>
      <c r="N340" s="37">
        <f t="shared" si="366"/>
        <v>46.39</v>
      </c>
      <c r="O340" s="36">
        <v>12</v>
      </c>
      <c r="P340" s="36"/>
      <c r="Q340" s="20">
        <v>3</v>
      </c>
      <c r="R340" s="112">
        <f t="shared" si="367"/>
        <v>6</v>
      </c>
      <c r="S340" s="42" t="str">
        <f t="shared" si="368"/>
        <v>1236</v>
      </c>
      <c r="T340" s="19" t="str">
        <f t="shared" si="382"/>
        <v>Katy Lane</v>
      </c>
      <c r="U340" s="19" t="str">
        <f t="shared" si="382"/>
        <v>Kings Langley</v>
      </c>
      <c r="V340" s="30">
        <f t="shared" si="382"/>
        <v>46.39</v>
      </c>
      <c r="X340" s="17">
        <f t="shared" si="370"/>
        <v>3</v>
      </c>
      <c r="Y340" s="19">
        <f t="shared" si="371"/>
        <v>6</v>
      </c>
      <c r="Z340" s="43">
        <f>VLOOKUP($S340,'Programme and CT sheets'!$A:$I,8,)</f>
        <v>47.46</v>
      </c>
      <c r="AB340" s="44" t="str">
        <f t="shared" si="372"/>
        <v>Katy Lane</v>
      </c>
      <c r="AC340" s="44" t="str">
        <f t="shared" si="373"/>
        <v>Kings Langley</v>
      </c>
      <c r="AE340" s="11">
        <f t="shared" si="374"/>
        <v>14</v>
      </c>
      <c r="AF340" s="7">
        <f t="shared" si="375"/>
        <v>47.46</v>
      </c>
      <c r="AG340" s="7"/>
      <c r="AH340" s="147">
        <f t="shared" si="376"/>
        <v>22</v>
      </c>
      <c r="AI340" s="135" t="str">
        <f t="shared" si="377"/>
        <v>Katie Rowland</v>
      </c>
      <c r="AJ340" s="135" t="str">
        <f t="shared" si="378"/>
        <v>St Alban's High Sch</v>
      </c>
      <c r="AK340" s="148">
        <f t="shared" si="379"/>
        <v>48.06</v>
      </c>
      <c r="AL340" s="148">
        <f t="shared" si="380"/>
        <v>49.69</v>
      </c>
      <c r="AM340" s="149" t="str">
        <f>IFERROR(IF(FIND("DQ",AL340),VLOOKUP(AL340,'DQ Codes'!$B:$C,2,),""),"")</f>
        <v/>
      </c>
    </row>
    <row r="341" spans="2:39" ht="15" customHeight="1" x14ac:dyDescent="0.25">
      <c r="B341" s="4">
        <v>23</v>
      </c>
      <c r="C341" s="5" t="s">
        <v>101</v>
      </c>
      <c r="D341" s="14" t="s">
        <v>12</v>
      </c>
      <c r="E341" s="6">
        <v>46.37</v>
      </c>
      <c r="K341" s="108">
        <v>4</v>
      </c>
      <c r="L341" s="36" t="str">
        <f t="shared" si="364"/>
        <v>Emer Brownleader</v>
      </c>
      <c r="M341" s="36" t="str">
        <f t="shared" si="365"/>
        <v>Edge Grove</v>
      </c>
      <c r="N341" s="37">
        <f t="shared" si="366"/>
        <v>46.37</v>
      </c>
      <c r="O341" s="36">
        <v>12</v>
      </c>
      <c r="P341" s="36"/>
      <c r="Q341" s="20">
        <v>3</v>
      </c>
      <c r="R341" s="112">
        <f t="shared" si="367"/>
        <v>4</v>
      </c>
      <c r="S341" s="42" t="str">
        <f t="shared" si="368"/>
        <v>1234</v>
      </c>
      <c r="T341" s="19" t="str">
        <f t="shared" si="382"/>
        <v>Emer Brownleader</v>
      </c>
      <c r="U341" s="19" t="str">
        <f t="shared" si="382"/>
        <v>Edge Grove</v>
      </c>
      <c r="V341" s="30">
        <f t="shared" si="382"/>
        <v>46.37</v>
      </c>
      <c r="X341" s="17">
        <f t="shared" si="370"/>
        <v>3</v>
      </c>
      <c r="Y341" s="19">
        <f t="shared" si="371"/>
        <v>4</v>
      </c>
      <c r="Z341" s="43">
        <f>VLOOKUP($S341,'Programme and CT sheets'!$A:$I,8,)</f>
        <v>49.07</v>
      </c>
      <c r="AB341" s="44" t="str">
        <f t="shared" si="372"/>
        <v>Emer Brownleader</v>
      </c>
      <c r="AC341" s="44" t="str">
        <f t="shared" si="373"/>
        <v>Edge Grove</v>
      </c>
      <c r="AE341" s="11">
        <f t="shared" si="374"/>
        <v>19</v>
      </c>
      <c r="AF341" s="7">
        <f t="shared" si="375"/>
        <v>49.07</v>
      </c>
      <c r="AG341" s="7"/>
      <c r="AH341" s="147">
        <f t="shared" si="376"/>
        <v>23</v>
      </c>
      <c r="AI341" s="135" t="str">
        <f t="shared" si="377"/>
        <v>Lily Robb</v>
      </c>
      <c r="AJ341" s="135" t="str">
        <f t="shared" si="378"/>
        <v>Royal Masonic School</v>
      </c>
      <c r="AK341" s="148">
        <f t="shared" si="379"/>
        <v>50.1</v>
      </c>
      <c r="AL341" s="148">
        <f t="shared" si="380"/>
        <v>50.21</v>
      </c>
      <c r="AM341" s="149" t="str">
        <f>IFERROR(IF(FIND("DQ",AL341),VLOOKUP(AL341,'DQ Codes'!$B:$C,2,),""),"")</f>
        <v/>
      </c>
    </row>
    <row r="342" spans="2:39" ht="15" customHeight="1" x14ac:dyDescent="0.25">
      <c r="B342" s="4">
        <v>24</v>
      </c>
      <c r="C342" s="5" t="s">
        <v>123</v>
      </c>
      <c r="D342" s="14" t="s">
        <v>22</v>
      </c>
      <c r="E342" s="6">
        <v>46.25</v>
      </c>
      <c r="K342" s="111">
        <v>5</v>
      </c>
      <c r="L342" s="38" t="str">
        <f t="shared" si="364"/>
        <v>Brigitte Chapman</v>
      </c>
      <c r="M342" s="38" t="str">
        <f t="shared" si="365"/>
        <v>Great Missenden</v>
      </c>
      <c r="N342" s="39">
        <f t="shared" si="366"/>
        <v>46.25</v>
      </c>
      <c r="O342" s="36">
        <v>12</v>
      </c>
      <c r="P342" s="36"/>
      <c r="Q342" s="20">
        <v>3</v>
      </c>
      <c r="R342" s="112">
        <f t="shared" si="367"/>
        <v>5</v>
      </c>
      <c r="S342" s="42" t="str">
        <f t="shared" si="368"/>
        <v>1235</v>
      </c>
      <c r="T342" s="19" t="str">
        <f t="shared" si="382"/>
        <v>Brigitte Chapman</v>
      </c>
      <c r="U342" s="19" t="str">
        <f t="shared" si="382"/>
        <v>Great Missenden</v>
      </c>
      <c r="V342" s="30">
        <f t="shared" si="382"/>
        <v>46.25</v>
      </c>
      <c r="X342" s="17">
        <f t="shared" si="370"/>
        <v>3</v>
      </c>
      <c r="Y342" s="19">
        <f t="shared" si="371"/>
        <v>5</v>
      </c>
      <c r="Z342" s="43">
        <f>VLOOKUP($S342,'Programme and CT sheets'!$A:$I,8,)</f>
        <v>51.25</v>
      </c>
      <c r="AB342" s="44" t="str">
        <f t="shared" si="372"/>
        <v>Brigitte Chapman</v>
      </c>
      <c r="AC342" s="44" t="str">
        <f t="shared" si="373"/>
        <v>Great Missenden</v>
      </c>
      <c r="AE342" s="11">
        <f t="shared" si="374"/>
        <v>24</v>
      </c>
      <c r="AF342" s="7">
        <f t="shared" si="375"/>
        <v>51.25</v>
      </c>
      <c r="AG342" s="7"/>
      <c r="AH342" s="147">
        <f t="shared" si="376"/>
        <v>24</v>
      </c>
      <c r="AI342" s="135" t="str">
        <f t="shared" si="377"/>
        <v>Brigitte Chapman</v>
      </c>
      <c r="AJ342" s="135" t="str">
        <f t="shared" si="378"/>
        <v>Great Missenden</v>
      </c>
      <c r="AK342" s="148">
        <f t="shared" si="379"/>
        <v>46.25</v>
      </c>
      <c r="AL342" s="148">
        <f t="shared" si="380"/>
        <v>51.25</v>
      </c>
      <c r="AM342" s="149" t="str">
        <f>IFERROR(IF(FIND("DQ",AL342),VLOOKUP(AL342,'DQ Codes'!$B:$C,2,),""),"")</f>
        <v/>
      </c>
    </row>
    <row r="343" spans="2:39" ht="15" customHeight="1" x14ac:dyDescent="0.25">
      <c r="B343" s="4">
        <v>25</v>
      </c>
      <c r="C343" s="5" t="s">
        <v>288</v>
      </c>
      <c r="D343" s="14" t="s">
        <v>49</v>
      </c>
      <c r="E343" s="6">
        <v>46.1</v>
      </c>
      <c r="K343" s="107">
        <v>1</v>
      </c>
      <c r="L343" s="33" t="str">
        <f t="shared" ref="L343:L350" si="383">C343</f>
        <v>Haniya Glazebrook</v>
      </c>
      <c r="M343" s="33" t="str">
        <f t="shared" ref="M343:M350" si="384">D343</f>
        <v>Maltman's Green</v>
      </c>
      <c r="N343" s="34">
        <f t="shared" ref="N343:N350" si="385">E343</f>
        <v>46.1</v>
      </c>
      <c r="O343" s="36">
        <v>12</v>
      </c>
      <c r="P343" s="36"/>
      <c r="Q343" s="20">
        <v>4</v>
      </c>
      <c r="R343" s="112">
        <f t="shared" si="367"/>
        <v>1</v>
      </c>
      <c r="S343" s="42" t="str">
        <f t="shared" ref="S343:S350" si="386">CONCATENATE(TEXT(O343,0),TEXT(Q343,0),TEXT(R343,0))</f>
        <v>1241</v>
      </c>
      <c r="T343" s="19" t="str">
        <f t="shared" ref="T343:V350" si="387">VLOOKUP($R343,$K$343:$N$350,T$28,)</f>
        <v>Haniya Glazebrook</v>
      </c>
      <c r="U343" s="19" t="str">
        <f t="shared" si="387"/>
        <v>Maltman's Green</v>
      </c>
      <c r="V343" s="30">
        <f t="shared" si="387"/>
        <v>46.1</v>
      </c>
      <c r="X343" s="17">
        <f t="shared" si="370"/>
        <v>4</v>
      </c>
      <c r="Y343" s="19">
        <f t="shared" si="371"/>
        <v>1</v>
      </c>
      <c r="Z343" s="43">
        <f>VLOOKUP($S343,'Programme and CT sheets'!$A:$I,8,)</f>
        <v>199.46</v>
      </c>
      <c r="AB343" s="44" t="str">
        <f t="shared" si="372"/>
        <v>Haniya Glazebrook</v>
      </c>
      <c r="AC343" s="44" t="str">
        <f t="shared" si="373"/>
        <v>Maltman's Green</v>
      </c>
      <c r="AE343" s="11">
        <f t="shared" si="374"/>
        <v>29</v>
      </c>
      <c r="AF343" s="7">
        <f t="shared" si="375"/>
        <v>199.46</v>
      </c>
      <c r="AG343" s="7"/>
      <c r="AH343" s="147">
        <f t="shared" si="376"/>
        <v>25</v>
      </c>
      <c r="AI343" s="135" t="str">
        <f t="shared" si="377"/>
        <v>Niamh O'Meara</v>
      </c>
      <c r="AJ343" s="135" t="str">
        <f t="shared" si="378"/>
        <v>St Hilda's</v>
      </c>
      <c r="AK343" s="148">
        <f t="shared" si="379"/>
        <v>50.2</v>
      </c>
      <c r="AL343" s="148">
        <f t="shared" si="380"/>
        <v>52.16</v>
      </c>
      <c r="AM343" s="149" t="str">
        <f>IFERROR(IF(FIND("DQ",AL343),VLOOKUP(AL343,'DQ Codes'!$B:$C,2,),""),"")</f>
        <v/>
      </c>
    </row>
    <row r="344" spans="2:39" ht="15" customHeight="1" x14ac:dyDescent="0.25">
      <c r="B344" s="4">
        <v>26</v>
      </c>
      <c r="C344" s="5" t="s">
        <v>94</v>
      </c>
      <c r="D344" s="14" t="s">
        <v>49</v>
      </c>
      <c r="E344" s="6">
        <v>45.47</v>
      </c>
      <c r="K344" s="108">
        <v>8</v>
      </c>
      <c r="L344" s="36" t="str">
        <f t="shared" si="383"/>
        <v>Zoë Holligan</v>
      </c>
      <c r="M344" s="36" t="str">
        <f t="shared" si="384"/>
        <v>Maltman's Green</v>
      </c>
      <c r="N344" s="37">
        <f t="shared" si="385"/>
        <v>45.47</v>
      </c>
      <c r="O344" s="36">
        <v>12</v>
      </c>
      <c r="P344" s="36"/>
      <c r="Q344" s="20">
        <v>4</v>
      </c>
      <c r="R344" s="112">
        <f t="shared" si="367"/>
        <v>8</v>
      </c>
      <c r="S344" s="42" t="str">
        <f t="shared" si="386"/>
        <v>1248</v>
      </c>
      <c r="T344" s="19" t="str">
        <f t="shared" si="387"/>
        <v>Zoë Holligan</v>
      </c>
      <c r="U344" s="19" t="str">
        <f t="shared" si="387"/>
        <v>Maltman's Green</v>
      </c>
      <c r="V344" s="30">
        <f t="shared" si="387"/>
        <v>45.47</v>
      </c>
      <c r="X344" s="17">
        <f t="shared" si="370"/>
        <v>4</v>
      </c>
      <c r="Y344" s="19">
        <f t="shared" si="371"/>
        <v>8</v>
      </c>
      <c r="Z344" s="43">
        <f>VLOOKUP($S344,'Programme and CT sheets'!$A:$I,8,)</f>
        <v>46.85</v>
      </c>
      <c r="AB344" s="44" t="str">
        <f t="shared" si="372"/>
        <v>Zoë Holligan</v>
      </c>
      <c r="AC344" s="44" t="str">
        <f t="shared" si="373"/>
        <v>Maltman's Green</v>
      </c>
      <c r="AE344" s="11">
        <f t="shared" si="374"/>
        <v>10</v>
      </c>
      <c r="AF344" s="7">
        <f t="shared" si="375"/>
        <v>46.85</v>
      </c>
      <c r="AG344" s="7"/>
      <c r="AH344" s="147">
        <f t="shared" si="376"/>
        <v>26</v>
      </c>
      <c r="AI344" s="135" t="str">
        <f t="shared" si="377"/>
        <v>Charlotte Nicholson</v>
      </c>
      <c r="AJ344" s="135" t="str">
        <f t="shared" si="378"/>
        <v>Wheatfield Jnr</v>
      </c>
      <c r="AK344" s="148">
        <f t="shared" si="379"/>
        <v>51.82</v>
      </c>
      <c r="AL344" s="148">
        <f t="shared" si="380"/>
        <v>52.31</v>
      </c>
      <c r="AM344" s="149" t="str">
        <f>IFERROR(IF(FIND("DQ",AL344),VLOOKUP(AL344,'DQ Codes'!$B:$C,2,),""),"")</f>
        <v/>
      </c>
    </row>
    <row r="345" spans="2:39" ht="15" customHeight="1" x14ac:dyDescent="0.25">
      <c r="B345" s="4">
        <v>27</v>
      </c>
      <c r="C345" s="5" t="s">
        <v>112</v>
      </c>
      <c r="D345" s="14" t="s">
        <v>113</v>
      </c>
      <c r="E345" s="6">
        <v>45.37</v>
      </c>
      <c r="K345" s="108">
        <v>2</v>
      </c>
      <c r="L345" s="36" t="str">
        <f t="shared" si="383"/>
        <v>Sophie  Chen</v>
      </c>
      <c r="M345" s="36" t="str">
        <f t="shared" si="384"/>
        <v>Applecroft</v>
      </c>
      <c r="N345" s="37">
        <f t="shared" si="385"/>
        <v>45.37</v>
      </c>
      <c r="O345" s="36">
        <v>12</v>
      </c>
      <c r="P345" s="36"/>
      <c r="Q345" s="20">
        <v>4</v>
      </c>
      <c r="R345" s="112">
        <f t="shared" si="367"/>
        <v>2</v>
      </c>
      <c r="S345" s="42" t="str">
        <f t="shared" si="386"/>
        <v>1242</v>
      </c>
      <c r="T345" s="19" t="str">
        <f t="shared" si="387"/>
        <v>Sophie  Chen</v>
      </c>
      <c r="U345" s="19" t="str">
        <f t="shared" si="387"/>
        <v>Applecroft</v>
      </c>
      <c r="V345" s="30">
        <f t="shared" si="387"/>
        <v>45.37</v>
      </c>
      <c r="X345" s="17">
        <f t="shared" si="370"/>
        <v>4</v>
      </c>
      <c r="Y345" s="19">
        <f t="shared" si="371"/>
        <v>2</v>
      </c>
      <c r="Z345" s="43">
        <f>VLOOKUP($S345,'Programme and CT sheets'!$A:$I,8,)</f>
        <v>44.04</v>
      </c>
      <c r="AB345" s="44" t="str">
        <f t="shared" si="372"/>
        <v>Sophie  Chen</v>
      </c>
      <c r="AC345" s="44" t="str">
        <f t="shared" si="373"/>
        <v>Applecroft</v>
      </c>
      <c r="AE345" s="11">
        <f t="shared" si="374"/>
        <v>4</v>
      </c>
      <c r="AF345" s="7">
        <f t="shared" si="375"/>
        <v>44.04</v>
      </c>
      <c r="AG345" s="7"/>
      <c r="AH345" s="147">
        <f t="shared" si="376"/>
        <v>27</v>
      </c>
      <c r="AI345" s="135" t="str">
        <f t="shared" si="377"/>
        <v>Izzy Bach</v>
      </c>
      <c r="AJ345" s="135" t="str">
        <f t="shared" si="378"/>
        <v>Maltman's Green</v>
      </c>
      <c r="AK345" s="148">
        <f t="shared" si="379"/>
        <v>50.02</v>
      </c>
      <c r="AL345" s="148">
        <f t="shared" si="380"/>
        <v>55.39</v>
      </c>
      <c r="AM345" s="149" t="str">
        <f>IFERROR(IF(FIND("DQ",AL345),VLOOKUP(AL345,'DQ Codes'!$B:$C,2,),""),"")</f>
        <v/>
      </c>
    </row>
    <row r="346" spans="2:39" ht="15" customHeight="1" x14ac:dyDescent="0.25">
      <c r="B346" s="4">
        <v>28</v>
      </c>
      <c r="C346" s="5" t="s">
        <v>104</v>
      </c>
      <c r="D346" s="14" t="s">
        <v>17</v>
      </c>
      <c r="E346" s="6">
        <v>45.29</v>
      </c>
      <c r="K346" s="108">
        <v>7</v>
      </c>
      <c r="L346" s="36" t="str">
        <f t="shared" si="383"/>
        <v>Ella  Nijkamp</v>
      </c>
      <c r="M346" s="36" t="str">
        <f t="shared" si="384"/>
        <v>Berkhamsted</v>
      </c>
      <c r="N346" s="37">
        <f t="shared" si="385"/>
        <v>45.29</v>
      </c>
      <c r="O346" s="36">
        <v>12</v>
      </c>
      <c r="P346" s="36"/>
      <c r="Q346" s="20">
        <v>4</v>
      </c>
      <c r="R346" s="112">
        <f t="shared" si="367"/>
        <v>7</v>
      </c>
      <c r="S346" s="42" t="str">
        <f t="shared" si="386"/>
        <v>1247</v>
      </c>
      <c r="T346" s="19" t="str">
        <f t="shared" si="387"/>
        <v>Ella  Nijkamp</v>
      </c>
      <c r="U346" s="19" t="str">
        <f t="shared" si="387"/>
        <v>Berkhamsted</v>
      </c>
      <c r="V346" s="30">
        <f t="shared" si="387"/>
        <v>45.29</v>
      </c>
      <c r="X346" s="17">
        <f t="shared" si="370"/>
        <v>4</v>
      </c>
      <c r="Y346" s="19">
        <f t="shared" si="371"/>
        <v>7</v>
      </c>
      <c r="Z346" s="43">
        <f>VLOOKUP($S346,'Programme and CT sheets'!$A:$I,8,)</f>
        <v>45.33</v>
      </c>
      <c r="AB346" s="44" t="str">
        <f t="shared" si="372"/>
        <v>Ella  Nijkamp</v>
      </c>
      <c r="AC346" s="44" t="str">
        <f t="shared" si="373"/>
        <v>Berkhamsted</v>
      </c>
      <c r="AE346" s="11">
        <f t="shared" si="374"/>
        <v>7</v>
      </c>
      <c r="AF346" s="7">
        <f t="shared" si="375"/>
        <v>45.33</v>
      </c>
      <c r="AG346" s="7"/>
      <c r="AH346" s="147">
        <f t="shared" si="376"/>
        <v>28</v>
      </c>
      <c r="AI346" s="135" t="str">
        <f t="shared" si="377"/>
        <v xml:space="preserve">Robyn Hartley </v>
      </c>
      <c r="AJ346" s="135" t="str">
        <f t="shared" si="378"/>
        <v>How Wood</v>
      </c>
      <c r="AK346" s="148">
        <f t="shared" si="379"/>
        <v>51.13</v>
      </c>
      <c r="AL346" s="148">
        <f t="shared" si="380"/>
        <v>56.11</v>
      </c>
      <c r="AM346" s="149" t="str">
        <f>IFERROR(IF(FIND("DQ",AL346),VLOOKUP(AL346,'DQ Codes'!$B:$C,2,),""),"")</f>
        <v/>
      </c>
    </row>
    <row r="347" spans="2:39" ht="56.25" x14ac:dyDescent="0.25">
      <c r="B347" s="4">
        <v>29</v>
      </c>
      <c r="C347" s="5" t="s">
        <v>108</v>
      </c>
      <c r="D347" s="14" t="s">
        <v>109</v>
      </c>
      <c r="E347" s="6">
        <v>44.76</v>
      </c>
      <c r="K347" s="108">
        <v>3</v>
      </c>
      <c r="L347" s="36" t="str">
        <f t="shared" si="383"/>
        <v>Holly Robinson</v>
      </c>
      <c r="M347" s="36" t="str">
        <f t="shared" si="384"/>
        <v>Kings Langley</v>
      </c>
      <c r="N347" s="37">
        <f t="shared" si="385"/>
        <v>44.76</v>
      </c>
      <c r="O347" s="36">
        <v>12</v>
      </c>
      <c r="P347" s="36"/>
      <c r="Q347" s="20">
        <v>4</v>
      </c>
      <c r="R347" s="112">
        <f t="shared" si="367"/>
        <v>3</v>
      </c>
      <c r="S347" s="42" t="str">
        <f t="shared" si="386"/>
        <v>1243</v>
      </c>
      <c r="T347" s="19" t="str">
        <f t="shared" si="387"/>
        <v>Holly Robinson</v>
      </c>
      <c r="U347" s="19" t="str">
        <f t="shared" si="387"/>
        <v>Kings Langley</v>
      </c>
      <c r="V347" s="30">
        <f t="shared" si="387"/>
        <v>44.76</v>
      </c>
      <c r="X347" s="17">
        <f t="shared" si="370"/>
        <v>4</v>
      </c>
      <c r="Y347" s="19">
        <f t="shared" si="371"/>
        <v>3</v>
      </c>
      <c r="Z347" s="43">
        <f>VLOOKUP($S347,'Programme and CT sheets'!$A:$I,8,)</f>
        <v>43.87</v>
      </c>
      <c r="AB347" s="44" t="str">
        <f t="shared" si="372"/>
        <v>Holly Robinson</v>
      </c>
      <c r="AC347" s="44" t="str">
        <f t="shared" si="373"/>
        <v>Kings Langley</v>
      </c>
      <c r="AE347" s="11">
        <f t="shared" si="374"/>
        <v>3</v>
      </c>
      <c r="AF347" s="7">
        <f t="shared" si="375"/>
        <v>43.87</v>
      </c>
      <c r="AG347" s="7"/>
      <c r="AH347" s="147">
        <f t="shared" si="376"/>
        <v>29</v>
      </c>
      <c r="AI347" s="135" t="str">
        <f t="shared" si="377"/>
        <v>Haniya Glazebrook</v>
      </c>
      <c r="AJ347" s="135" t="str">
        <f t="shared" si="378"/>
        <v>Maltman's Green</v>
      </c>
      <c r="AK347" s="148">
        <f t="shared" si="379"/>
        <v>46.1</v>
      </c>
      <c r="AL347" s="148" t="s">
        <v>468</v>
      </c>
      <c r="AM347" s="149" t="str">
        <f>IFERROR(IF(FIND("DQ",AL347),VLOOKUP(AL347,'DQ Codes'!$B:$C,2,),""),"")</f>
        <v xml:space="preserve">Head not breaking surface before hands turn inward at widest point in second stroke after start or turn or during each stroke cycle </v>
      </c>
    </row>
    <row r="348" spans="2:39" ht="56.25" x14ac:dyDescent="0.25">
      <c r="B348" s="4">
        <v>30</v>
      </c>
      <c r="C348" s="5" t="s">
        <v>92</v>
      </c>
      <c r="D348" s="14" t="s">
        <v>93</v>
      </c>
      <c r="E348" s="6">
        <v>43.76</v>
      </c>
      <c r="K348" s="108">
        <v>6</v>
      </c>
      <c r="L348" s="36" t="str">
        <f t="shared" si="383"/>
        <v>Emilia Dunwoodie</v>
      </c>
      <c r="M348" s="36" t="str">
        <f t="shared" si="384"/>
        <v>High Beeches</v>
      </c>
      <c r="N348" s="37">
        <f t="shared" si="385"/>
        <v>43.76</v>
      </c>
      <c r="O348" s="36">
        <v>12</v>
      </c>
      <c r="P348" s="36"/>
      <c r="Q348" s="20">
        <v>4</v>
      </c>
      <c r="R348" s="112">
        <f t="shared" si="367"/>
        <v>6</v>
      </c>
      <c r="S348" s="42" t="str">
        <f t="shared" si="386"/>
        <v>1246</v>
      </c>
      <c r="T348" s="19" t="str">
        <f t="shared" si="387"/>
        <v>Emilia Dunwoodie</v>
      </c>
      <c r="U348" s="19" t="str">
        <f t="shared" si="387"/>
        <v>High Beeches</v>
      </c>
      <c r="V348" s="30">
        <f t="shared" si="387"/>
        <v>43.76</v>
      </c>
      <c r="X348" s="17">
        <f t="shared" si="370"/>
        <v>4</v>
      </c>
      <c r="Y348" s="19">
        <f t="shared" si="371"/>
        <v>6</v>
      </c>
      <c r="Z348" s="43">
        <f>VLOOKUP($S348,'Programme and CT sheets'!$A:$I,8,)</f>
        <v>42.6</v>
      </c>
      <c r="AB348" s="44" t="str">
        <f t="shared" si="372"/>
        <v>Emilia Dunwoodie</v>
      </c>
      <c r="AC348" s="44" t="str">
        <f t="shared" si="373"/>
        <v>High Beeches</v>
      </c>
      <c r="AE348" s="11">
        <f t="shared" si="374"/>
        <v>1</v>
      </c>
      <c r="AF348" s="7">
        <f t="shared" si="375"/>
        <v>42.6</v>
      </c>
      <c r="AG348" s="7"/>
      <c r="AH348" s="147">
        <f t="shared" si="376"/>
        <v>30</v>
      </c>
      <c r="AI348" s="135" t="str">
        <f t="shared" si="377"/>
        <v>Isobel Toon</v>
      </c>
      <c r="AJ348" s="135" t="str">
        <f t="shared" si="378"/>
        <v>Harvey Road</v>
      </c>
      <c r="AK348" s="148">
        <f t="shared" si="379"/>
        <v>48.62</v>
      </c>
      <c r="AL348" s="148" t="s">
        <v>468</v>
      </c>
      <c r="AM348" s="149" t="str">
        <f>IFERROR(IF(FIND("DQ",AL348),VLOOKUP(AL348,'DQ Codes'!$B:$C,2,),""),"")</f>
        <v xml:space="preserve">Head not breaking surface before hands turn inward at widest point in second stroke after start or turn or during each stroke cycle </v>
      </c>
    </row>
    <row r="349" spans="2:39" ht="45" x14ac:dyDescent="0.25">
      <c r="B349" s="4">
        <v>31</v>
      </c>
      <c r="C349" s="5" t="s">
        <v>102</v>
      </c>
      <c r="D349" s="14" t="s">
        <v>61</v>
      </c>
      <c r="E349" s="6">
        <v>43.15</v>
      </c>
      <c r="K349" s="108">
        <v>4</v>
      </c>
      <c r="L349" s="36" t="str">
        <f t="shared" si="383"/>
        <v>Kirtsy Fuge</v>
      </c>
      <c r="M349" s="36" t="str">
        <f t="shared" si="384"/>
        <v>St Alban's High Sch</v>
      </c>
      <c r="N349" s="37">
        <f t="shared" si="385"/>
        <v>43.15</v>
      </c>
      <c r="O349" s="36">
        <v>12</v>
      </c>
      <c r="P349" s="36"/>
      <c r="Q349" s="20">
        <v>4</v>
      </c>
      <c r="R349" s="112">
        <f t="shared" si="367"/>
        <v>4</v>
      </c>
      <c r="S349" s="42" t="str">
        <f t="shared" si="386"/>
        <v>1244</v>
      </c>
      <c r="T349" s="19" t="str">
        <f t="shared" si="387"/>
        <v>Kirtsy Fuge</v>
      </c>
      <c r="U349" s="19" t="str">
        <f t="shared" si="387"/>
        <v>St Alban's High Sch</v>
      </c>
      <c r="V349" s="30">
        <f t="shared" si="387"/>
        <v>43.15</v>
      </c>
      <c r="X349" s="17">
        <f t="shared" si="370"/>
        <v>4</v>
      </c>
      <c r="Y349" s="19">
        <f t="shared" si="371"/>
        <v>4</v>
      </c>
      <c r="Z349" s="43">
        <f>VLOOKUP($S349,'Programme and CT sheets'!$A:$I,8,)</f>
        <v>199.97</v>
      </c>
      <c r="AB349" s="44" t="str">
        <f t="shared" si="372"/>
        <v>Kirtsy Fuge</v>
      </c>
      <c r="AC349" s="44" t="str">
        <f t="shared" si="373"/>
        <v>St Alban's High Sch</v>
      </c>
      <c r="AE349" s="11">
        <f t="shared" si="374"/>
        <v>32</v>
      </c>
      <c r="AF349" s="7">
        <f t="shared" si="375"/>
        <v>199.97</v>
      </c>
      <c r="AG349" s="7"/>
      <c r="AH349" s="147">
        <f t="shared" si="376"/>
        <v>31</v>
      </c>
      <c r="AI349" s="135" t="str">
        <f t="shared" si="377"/>
        <v>Emily Pinkney</v>
      </c>
      <c r="AJ349" s="135" t="str">
        <f t="shared" si="378"/>
        <v>Bedford Girls</v>
      </c>
      <c r="AK349" s="148">
        <f t="shared" si="379"/>
        <v>50.68</v>
      </c>
      <c r="AL349" s="148" t="s">
        <v>469</v>
      </c>
      <c r="AM349" s="149" t="str">
        <f>IFERROR(IF(FIND("DQ",AL349),VLOOKUP(AL349,'DQ Codes'!$B:$C,2,),""),"")</f>
        <v xml:space="preserve">Leg movements not simultaneous (alternating leg movement) or leg movements not on the same plane </v>
      </c>
    </row>
    <row r="350" spans="2:39" ht="15" customHeight="1" x14ac:dyDescent="0.25">
      <c r="B350" s="4">
        <v>32</v>
      </c>
      <c r="C350" s="5" t="s">
        <v>124</v>
      </c>
      <c r="D350" s="14" t="s">
        <v>62</v>
      </c>
      <c r="E350" s="6">
        <v>42.44</v>
      </c>
      <c r="K350" s="111">
        <v>5</v>
      </c>
      <c r="L350" s="38" t="str">
        <f t="shared" si="383"/>
        <v>Eleni Zorn</v>
      </c>
      <c r="M350" s="38" t="str">
        <f t="shared" si="384"/>
        <v>Bedford Girls</v>
      </c>
      <c r="N350" s="39">
        <f t="shared" si="385"/>
        <v>42.44</v>
      </c>
      <c r="O350" s="36">
        <v>12</v>
      </c>
      <c r="P350" s="36"/>
      <c r="Q350" s="20">
        <v>4</v>
      </c>
      <c r="R350" s="112">
        <f t="shared" si="367"/>
        <v>5</v>
      </c>
      <c r="S350" s="42" t="str">
        <f t="shared" si="386"/>
        <v>1245</v>
      </c>
      <c r="T350" s="19" t="str">
        <f t="shared" si="387"/>
        <v>Eleni Zorn</v>
      </c>
      <c r="U350" s="19" t="str">
        <f t="shared" si="387"/>
        <v>Bedford Girls</v>
      </c>
      <c r="V350" s="30">
        <f t="shared" si="387"/>
        <v>42.44</v>
      </c>
      <c r="X350" s="17">
        <f t="shared" si="370"/>
        <v>4</v>
      </c>
      <c r="Y350" s="19">
        <f t="shared" si="371"/>
        <v>5</v>
      </c>
      <c r="Z350" s="43">
        <f>VLOOKUP($S350,'Programme and CT sheets'!$A:$I,8,)</f>
        <v>43.8</v>
      </c>
      <c r="AB350" s="44" t="str">
        <f t="shared" si="372"/>
        <v>Eleni Zorn</v>
      </c>
      <c r="AC350" s="44" t="str">
        <f t="shared" si="373"/>
        <v>Bedford Girls</v>
      </c>
      <c r="AE350" s="11">
        <f t="shared" si="374"/>
        <v>2</v>
      </c>
      <c r="AF350" s="7">
        <f t="shared" si="375"/>
        <v>43.8</v>
      </c>
      <c r="AG350" s="7"/>
      <c r="AH350" s="147">
        <f t="shared" si="376"/>
        <v>32</v>
      </c>
      <c r="AI350" s="135" t="str">
        <f t="shared" si="377"/>
        <v>Kirtsy Fuge</v>
      </c>
      <c r="AJ350" s="135" t="str">
        <f t="shared" si="378"/>
        <v>St Alban's High Sch</v>
      </c>
      <c r="AK350" s="148">
        <f t="shared" si="379"/>
        <v>43.15</v>
      </c>
      <c r="AL350" s="148" t="s">
        <v>499</v>
      </c>
      <c r="AM350" s="149" t="str">
        <f>IFERROR(IF(FIND("DQ",AL350),VLOOKUP(AL350,'DQ Codes'!$B:$C,2,),""),"")</f>
        <v/>
      </c>
    </row>
    <row r="351" spans="2:39" ht="15" customHeight="1" x14ac:dyDescent="0.25">
      <c r="B351" s="4"/>
      <c r="C351" s="5"/>
      <c r="D351" s="14"/>
      <c r="E351" s="6"/>
      <c r="K351" s="153"/>
      <c r="L351" s="36"/>
      <c r="M351" s="36"/>
      <c r="N351" s="36"/>
      <c r="O351" s="36"/>
      <c r="P351" s="36"/>
      <c r="Q351" s="20"/>
      <c r="R351" s="112"/>
      <c r="S351" s="42"/>
      <c r="V351" s="30"/>
      <c r="X351" s="17"/>
      <c r="Z351" s="43"/>
      <c r="AB351" s="44"/>
      <c r="AC351" s="44"/>
      <c r="AE351" s="11"/>
      <c r="AF351" s="7"/>
      <c r="AG351" s="7"/>
      <c r="AH351" s="147"/>
      <c r="AK351" s="148"/>
      <c r="AL351" s="148"/>
    </row>
    <row r="352" spans="2:39" ht="15" customHeight="1" x14ac:dyDescent="0.2">
      <c r="AH352" s="136" t="str">
        <f>B353&amp;" - "&amp;C353&amp;" - "&amp;E353</f>
        <v>Event 13 - Year 5 Boys - 50m Butterfly</v>
      </c>
    </row>
    <row r="353" spans="2:39" ht="15" customHeight="1" x14ac:dyDescent="0.2">
      <c r="B353" s="24" t="s">
        <v>347</v>
      </c>
      <c r="C353" s="2" t="s">
        <v>0</v>
      </c>
      <c r="D353" s="1"/>
      <c r="E353" s="13" t="s">
        <v>145</v>
      </c>
      <c r="G353" s="17" t="s">
        <v>359</v>
      </c>
      <c r="I353" s="19">
        <v>2</v>
      </c>
      <c r="K353" s="19" t="s">
        <v>365</v>
      </c>
      <c r="O353" s="19" t="s">
        <v>368</v>
      </c>
      <c r="P353" s="19" t="s">
        <v>369</v>
      </c>
      <c r="Q353" s="19" t="s">
        <v>367</v>
      </c>
      <c r="R353" s="19" t="s">
        <v>366</v>
      </c>
      <c r="T353" s="19">
        <v>2</v>
      </c>
      <c r="U353" s="19">
        <f>T353+1</f>
        <v>3</v>
      </c>
      <c r="V353" s="17">
        <f>U353+1</f>
        <v>4</v>
      </c>
      <c r="X353" s="19" t="s">
        <v>367</v>
      </c>
      <c r="Y353" s="19" t="s">
        <v>366</v>
      </c>
      <c r="Z353" s="19" t="s">
        <v>372</v>
      </c>
      <c r="AA353" s="19" t="s">
        <v>373</v>
      </c>
      <c r="AB353" s="19" t="s">
        <v>369</v>
      </c>
      <c r="AC353" s="19" t="s">
        <v>374</v>
      </c>
      <c r="AE353" s="19" t="s">
        <v>375</v>
      </c>
      <c r="AF353" s="19"/>
      <c r="AG353" s="19" t="s">
        <v>371</v>
      </c>
      <c r="AH353" s="145" t="s">
        <v>382</v>
      </c>
      <c r="AI353" s="145" t="s">
        <v>369</v>
      </c>
      <c r="AJ353" s="145" t="s">
        <v>374</v>
      </c>
      <c r="AK353" s="146" t="s">
        <v>384</v>
      </c>
      <c r="AL353" s="146" t="s">
        <v>383</v>
      </c>
    </row>
    <row r="354" spans="2:39" ht="15" customHeight="1" x14ac:dyDescent="0.25">
      <c r="B354" s="11">
        <v>1</v>
      </c>
      <c r="C354" s="5" t="s">
        <v>27</v>
      </c>
      <c r="D354" s="5" t="s">
        <v>11</v>
      </c>
      <c r="E354" s="7">
        <v>56.94</v>
      </c>
      <c r="K354" s="107">
        <v>3</v>
      </c>
      <c r="L354" s="33" t="str">
        <f t="shared" ref="L354:L356" si="388">C354</f>
        <v>João  Costa</v>
      </c>
      <c r="M354" s="33" t="str">
        <f t="shared" ref="M354:M356" si="389">D354</f>
        <v>York House</v>
      </c>
      <c r="N354" s="34">
        <f t="shared" ref="N354:N356" si="390">E354</f>
        <v>56.94</v>
      </c>
      <c r="O354" s="36">
        <v>13</v>
      </c>
      <c r="P354" s="36"/>
      <c r="Q354" s="20">
        <v>1</v>
      </c>
      <c r="R354" s="112">
        <f t="shared" ref="R354:R364" si="391">K354</f>
        <v>3</v>
      </c>
      <c r="S354" s="42" t="str">
        <f t="shared" ref="S354:S364" si="392">CONCATENATE(TEXT(O354,0),TEXT(Q354,0),TEXT(R354,0))</f>
        <v>1313</v>
      </c>
      <c r="T354" s="19" t="str">
        <f t="shared" ref="T354:V356" si="393">VLOOKUP($R354,$K$354:$N$356,T$28,)</f>
        <v>João  Costa</v>
      </c>
      <c r="U354" s="19" t="str">
        <f t="shared" si="393"/>
        <v>York House</v>
      </c>
      <c r="V354" s="30">
        <f t="shared" si="393"/>
        <v>56.94</v>
      </c>
      <c r="X354" s="17">
        <f t="shared" ref="X354" si="394">IF(Q354="","",Q354)</f>
        <v>1</v>
      </c>
      <c r="Y354" s="19">
        <f t="shared" ref="Y354" si="395">R354</f>
        <v>3</v>
      </c>
      <c r="Z354" s="43">
        <f>VLOOKUP($S354,'Programme and CT sheets'!$A:$I,8,)</f>
        <v>48.82</v>
      </c>
      <c r="AB354" s="44" t="str">
        <f t="shared" ref="AB354" si="396">T354</f>
        <v>João  Costa</v>
      </c>
      <c r="AC354" s="44" t="str">
        <f t="shared" ref="AC354" si="397">U354</f>
        <v>York House</v>
      </c>
      <c r="AE354" s="11">
        <f>IFERROR(RANK(Z354,$Z$354:$Z$364,1),"DQ")</f>
        <v>4</v>
      </c>
      <c r="AF354" s="7">
        <f t="shared" ref="AF354" si="398">Z354</f>
        <v>48.82</v>
      </c>
      <c r="AG354" s="7"/>
      <c r="AH354" s="147">
        <f t="shared" ref="AH354" si="399">B354</f>
        <v>1</v>
      </c>
      <c r="AI354" s="135" t="str">
        <f>VLOOKUP(VLOOKUP($AH354,$AE$354:$AF$364,2,),$Z$354:$AC$364,3,)</f>
        <v>Theo Lim</v>
      </c>
      <c r="AJ354" s="135" t="str">
        <f>VLOOKUP(VLOOKUP($AH354,$AE$354:$AF$364,2,),$Z$354:$AC$364,4,)</f>
        <v>St Anthony's</v>
      </c>
      <c r="AK354" s="148">
        <f>VLOOKUP($AI354,$C$354:$E$364,3,)</f>
        <v>45.83</v>
      </c>
      <c r="AL354" s="148">
        <f>VLOOKUP($AH354,$AE$354:$AF$364,2,)</f>
        <v>44.14</v>
      </c>
      <c r="AM354" s="149" t="str">
        <f>IFERROR(IF(FIND("DQ",AL354),VLOOKUP(AL354,'DQ Codes'!$B:$C,2,),""),"")</f>
        <v/>
      </c>
    </row>
    <row r="355" spans="2:39" ht="15" customHeight="1" x14ac:dyDescent="0.25">
      <c r="B355" s="11">
        <v>2</v>
      </c>
      <c r="C355" s="5" t="s">
        <v>39</v>
      </c>
      <c r="D355" s="5" t="s">
        <v>18</v>
      </c>
      <c r="E355" s="7">
        <v>56</v>
      </c>
      <c r="K355" s="108">
        <v>4</v>
      </c>
      <c r="L355" s="36" t="str">
        <f t="shared" si="388"/>
        <v>Freddie Thon</v>
      </c>
      <c r="M355" s="36" t="str">
        <f t="shared" si="389"/>
        <v>Lockers Park</v>
      </c>
      <c r="N355" s="37">
        <f t="shared" si="390"/>
        <v>56</v>
      </c>
      <c r="O355" s="36">
        <v>13</v>
      </c>
      <c r="P355" s="36"/>
      <c r="Q355" s="20">
        <v>1</v>
      </c>
      <c r="R355" s="112">
        <f t="shared" si="391"/>
        <v>4</v>
      </c>
      <c r="S355" s="42" t="str">
        <f t="shared" si="392"/>
        <v>1314</v>
      </c>
      <c r="T355" s="19" t="str">
        <f t="shared" si="393"/>
        <v>Freddie Thon</v>
      </c>
      <c r="U355" s="19" t="str">
        <f t="shared" si="393"/>
        <v>Lockers Park</v>
      </c>
      <c r="V355" s="30">
        <f t="shared" si="393"/>
        <v>56</v>
      </c>
      <c r="X355" s="17">
        <f t="shared" ref="X355:X364" si="400">IF(Q355="","",Q355)</f>
        <v>1</v>
      </c>
      <c r="Y355" s="19">
        <f t="shared" ref="Y355:Y364" si="401">R355</f>
        <v>4</v>
      </c>
      <c r="Z355" s="43">
        <f>VLOOKUP($S355,'Programme and CT sheets'!$A:$I,8,)</f>
        <v>199.5</v>
      </c>
      <c r="AB355" s="44" t="str">
        <f t="shared" ref="AB355:AB364" si="402">T355</f>
        <v>Freddie Thon</v>
      </c>
      <c r="AC355" s="44" t="str">
        <f t="shared" ref="AC355:AC364" si="403">U355</f>
        <v>Lockers Park</v>
      </c>
      <c r="AE355" s="11">
        <f t="shared" ref="AE355:AE364" si="404">IFERROR(RANK(Z355,$Z$354:$Z$364,1),"DQ")</f>
        <v>11</v>
      </c>
      <c r="AF355" s="7">
        <f t="shared" ref="AF355:AF364" si="405">Z355</f>
        <v>199.5</v>
      </c>
      <c r="AG355" s="7"/>
      <c r="AH355" s="147">
        <f t="shared" ref="AH355:AH364" si="406">B355</f>
        <v>2</v>
      </c>
      <c r="AI355" s="135" t="str">
        <f t="shared" ref="AI355:AI364" si="407">VLOOKUP(VLOOKUP($AH355,$AE$354:$AF$364,2,),$Z$354:$AC$364,3,)</f>
        <v>Jack Kelly</v>
      </c>
      <c r="AJ355" s="135" t="str">
        <f t="shared" ref="AJ355:AJ364" si="408">VLOOKUP(VLOOKUP($AH355,$AE$354:$AF$364,2,),$Z$354:$AC$364,4,)</f>
        <v>Buxted C/E prim</v>
      </c>
      <c r="AK355" s="148">
        <f t="shared" ref="AK355:AK364" si="409">VLOOKUP($AI355,$C$354:$E$364,3,)</f>
        <v>46.69</v>
      </c>
      <c r="AL355" s="148">
        <f t="shared" ref="AL355:AL361" si="410">VLOOKUP($AH355,$AE$354:$AF$364,2,)</f>
        <v>44.83</v>
      </c>
      <c r="AM355" s="149" t="str">
        <f>IFERROR(IF(FIND("DQ",AL355),VLOOKUP(AL355,'DQ Codes'!$B:$C,2,),""),"")</f>
        <v/>
      </c>
    </row>
    <row r="356" spans="2:39" ht="15" customHeight="1" x14ac:dyDescent="0.25">
      <c r="B356" s="11">
        <v>3</v>
      </c>
      <c r="C356" s="5" t="s">
        <v>40</v>
      </c>
      <c r="D356" s="5" t="s">
        <v>17</v>
      </c>
      <c r="E356" s="7">
        <v>53.76</v>
      </c>
      <c r="K356" s="111">
        <v>5</v>
      </c>
      <c r="L356" s="38" t="str">
        <f t="shared" si="388"/>
        <v>Cole Moore</v>
      </c>
      <c r="M356" s="38" t="str">
        <f t="shared" si="389"/>
        <v>Berkhamsted</v>
      </c>
      <c r="N356" s="39">
        <f t="shared" si="390"/>
        <v>53.76</v>
      </c>
      <c r="O356" s="36">
        <v>13</v>
      </c>
      <c r="P356" s="36"/>
      <c r="Q356" s="20">
        <v>1</v>
      </c>
      <c r="R356" s="112">
        <f t="shared" si="391"/>
        <v>5</v>
      </c>
      <c r="S356" s="42" t="str">
        <f t="shared" si="392"/>
        <v>1315</v>
      </c>
      <c r="T356" s="19" t="str">
        <f t="shared" si="393"/>
        <v>Cole Moore</v>
      </c>
      <c r="U356" s="19" t="str">
        <f t="shared" si="393"/>
        <v>Berkhamsted</v>
      </c>
      <c r="V356" s="30">
        <f t="shared" si="393"/>
        <v>53.76</v>
      </c>
      <c r="X356" s="17">
        <f t="shared" si="400"/>
        <v>1</v>
      </c>
      <c r="Y356" s="19">
        <f t="shared" si="401"/>
        <v>5</v>
      </c>
      <c r="Z356" s="43">
        <f>VLOOKUP($S356,'Programme and CT sheets'!$A:$I,8,)</f>
        <v>199.49</v>
      </c>
      <c r="AB356" s="44" t="str">
        <f t="shared" si="402"/>
        <v>Cole Moore</v>
      </c>
      <c r="AC356" s="44" t="str">
        <f t="shared" si="403"/>
        <v>Berkhamsted</v>
      </c>
      <c r="AE356" s="11">
        <f t="shared" si="404"/>
        <v>10</v>
      </c>
      <c r="AF356" s="7">
        <f t="shared" si="405"/>
        <v>199.49</v>
      </c>
      <c r="AG356" s="7"/>
      <c r="AH356" s="147">
        <f t="shared" si="406"/>
        <v>3</v>
      </c>
      <c r="AI356" s="135" t="str">
        <f t="shared" si="407"/>
        <v>Lucas Hartley</v>
      </c>
      <c r="AJ356" s="135" t="str">
        <f t="shared" si="408"/>
        <v>How Wood</v>
      </c>
      <c r="AK356" s="148">
        <f t="shared" si="409"/>
        <v>44.65</v>
      </c>
      <c r="AL356" s="148">
        <f t="shared" si="410"/>
        <v>45.47</v>
      </c>
      <c r="AM356" s="149" t="str">
        <f>IFERROR(IF(FIND("DQ",AL356),VLOOKUP(AL356,'DQ Codes'!$B:$C,2,),""),"")</f>
        <v/>
      </c>
    </row>
    <row r="357" spans="2:39" ht="15" customHeight="1" x14ac:dyDescent="0.25">
      <c r="B357" s="11">
        <v>4</v>
      </c>
      <c r="C357" s="5" t="s">
        <v>378</v>
      </c>
      <c r="D357" s="5" t="s">
        <v>12</v>
      </c>
      <c r="E357" s="7">
        <v>52.21</v>
      </c>
      <c r="K357" s="107">
        <v>1</v>
      </c>
      <c r="L357" s="33" t="str">
        <f t="shared" ref="L357:L364" si="411">C357</f>
        <v>Alexander Ghosh</v>
      </c>
      <c r="M357" s="33" t="str">
        <f t="shared" ref="M357:M364" si="412">D357</f>
        <v>Edge Grove</v>
      </c>
      <c r="N357" s="34">
        <f t="shared" ref="N357:N364" si="413">E357</f>
        <v>52.21</v>
      </c>
      <c r="O357" s="36">
        <v>13</v>
      </c>
      <c r="P357" s="36"/>
      <c r="Q357" s="20">
        <v>2</v>
      </c>
      <c r="R357" s="112">
        <f t="shared" si="391"/>
        <v>1</v>
      </c>
      <c r="S357" s="42" t="str">
        <f t="shared" si="392"/>
        <v>1321</v>
      </c>
      <c r="T357" s="19" t="str">
        <f t="shared" ref="T357:V364" si="414">VLOOKUP($R357,$K$357:$N$364,T$28,)</f>
        <v>Alexander Ghosh</v>
      </c>
      <c r="U357" s="19" t="str">
        <f t="shared" si="414"/>
        <v>Edge Grove</v>
      </c>
      <c r="V357" s="30">
        <f t="shared" si="414"/>
        <v>52.21</v>
      </c>
      <c r="X357" s="17">
        <f t="shared" si="400"/>
        <v>2</v>
      </c>
      <c r="Y357" s="19">
        <f t="shared" si="401"/>
        <v>1</v>
      </c>
      <c r="Z357" s="43">
        <f>VLOOKUP($S357,'Programme and CT sheets'!$A:$I,8,)</f>
        <v>199.39</v>
      </c>
      <c r="AB357" s="44" t="str">
        <f t="shared" si="402"/>
        <v>Alexander Ghosh</v>
      </c>
      <c r="AC357" s="44" t="str">
        <f t="shared" si="403"/>
        <v>Edge Grove</v>
      </c>
      <c r="AE357" s="11">
        <f t="shared" si="404"/>
        <v>9</v>
      </c>
      <c r="AF357" s="7">
        <f t="shared" si="405"/>
        <v>199.39</v>
      </c>
      <c r="AG357" s="7"/>
      <c r="AH357" s="147">
        <f t="shared" si="406"/>
        <v>4</v>
      </c>
      <c r="AI357" s="135" t="str">
        <f t="shared" si="407"/>
        <v>João  Costa</v>
      </c>
      <c r="AJ357" s="135" t="str">
        <f t="shared" si="408"/>
        <v>York House</v>
      </c>
      <c r="AK357" s="148">
        <f t="shared" si="409"/>
        <v>56.94</v>
      </c>
      <c r="AL357" s="148">
        <f t="shared" si="410"/>
        <v>48.82</v>
      </c>
      <c r="AM357" s="149" t="str">
        <f>IFERROR(IF(FIND("DQ",AL357),VLOOKUP(AL357,'DQ Codes'!$B:$C,2,),""),"")</f>
        <v/>
      </c>
    </row>
    <row r="358" spans="2:39" ht="15" customHeight="1" x14ac:dyDescent="0.25">
      <c r="B358" s="11">
        <v>5</v>
      </c>
      <c r="C358" s="5" t="s">
        <v>32</v>
      </c>
      <c r="D358" s="5" t="s">
        <v>15</v>
      </c>
      <c r="E358" s="7">
        <v>51</v>
      </c>
      <c r="K358" s="108">
        <v>8</v>
      </c>
      <c r="L358" s="36" t="str">
        <f t="shared" si="411"/>
        <v>Myles  Presence</v>
      </c>
      <c r="M358" s="36" t="str">
        <f t="shared" si="412"/>
        <v>Heath Mount</v>
      </c>
      <c r="N358" s="37">
        <f t="shared" si="413"/>
        <v>51</v>
      </c>
      <c r="O358" s="36">
        <v>13</v>
      </c>
      <c r="P358" s="36"/>
      <c r="Q358" s="20">
        <v>2</v>
      </c>
      <c r="R358" s="112">
        <f t="shared" si="391"/>
        <v>8</v>
      </c>
      <c r="S358" s="42" t="str">
        <f t="shared" si="392"/>
        <v>1328</v>
      </c>
      <c r="T358" s="19" t="str">
        <f t="shared" si="414"/>
        <v>Myles  Presence</v>
      </c>
      <c r="U358" s="19" t="str">
        <f t="shared" si="414"/>
        <v>Heath Mount</v>
      </c>
      <c r="V358" s="30">
        <f t="shared" si="414"/>
        <v>51</v>
      </c>
      <c r="X358" s="17">
        <f t="shared" si="400"/>
        <v>2</v>
      </c>
      <c r="Y358" s="19">
        <f t="shared" si="401"/>
        <v>8</v>
      </c>
      <c r="Z358" s="43">
        <f>VLOOKUP($S358,'Programme and CT sheets'!$A:$I,8,)</f>
        <v>51.48</v>
      </c>
      <c r="AB358" s="44" t="str">
        <f t="shared" si="402"/>
        <v>Myles  Presence</v>
      </c>
      <c r="AC358" s="44" t="str">
        <f t="shared" si="403"/>
        <v>Heath Mount</v>
      </c>
      <c r="AE358" s="11">
        <f t="shared" si="404"/>
        <v>7</v>
      </c>
      <c r="AF358" s="7">
        <f t="shared" si="405"/>
        <v>51.48</v>
      </c>
      <c r="AG358" s="7"/>
      <c r="AH358" s="147">
        <f t="shared" si="406"/>
        <v>5</v>
      </c>
      <c r="AI358" s="135" t="str">
        <f t="shared" si="407"/>
        <v>Nuccio Stanton-Rotondi</v>
      </c>
      <c r="AJ358" s="135" t="str">
        <f t="shared" si="408"/>
        <v>Edge Grove</v>
      </c>
      <c r="AK358" s="148">
        <f t="shared" si="409"/>
        <v>46.92</v>
      </c>
      <c r="AL358" s="148">
        <f t="shared" si="410"/>
        <v>49.41</v>
      </c>
      <c r="AM358" s="149" t="str">
        <f>IFERROR(IF(FIND("DQ",AL358),VLOOKUP(AL358,'DQ Codes'!$B:$C,2,),""),"")</f>
        <v/>
      </c>
    </row>
    <row r="359" spans="2:39" ht="15" customHeight="1" x14ac:dyDescent="0.25">
      <c r="B359" s="11">
        <v>6</v>
      </c>
      <c r="C359" s="5" t="s">
        <v>146</v>
      </c>
      <c r="D359" s="5" t="s">
        <v>147</v>
      </c>
      <c r="E359" s="7">
        <v>50.81</v>
      </c>
      <c r="K359" s="108">
        <v>2</v>
      </c>
      <c r="L359" s="36" t="str">
        <f t="shared" si="411"/>
        <v>Oliver Tulloch</v>
      </c>
      <c r="M359" s="36" t="str">
        <f t="shared" si="412"/>
        <v>Thorpe House</v>
      </c>
      <c r="N359" s="37">
        <f t="shared" si="413"/>
        <v>50.81</v>
      </c>
      <c r="O359" s="36">
        <v>13</v>
      </c>
      <c r="P359" s="36"/>
      <c r="Q359" s="20">
        <v>2</v>
      </c>
      <c r="R359" s="112">
        <f t="shared" si="391"/>
        <v>2</v>
      </c>
      <c r="S359" s="42" t="str">
        <f t="shared" si="392"/>
        <v>1322</v>
      </c>
      <c r="T359" s="19" t="str">
        <f t="shared" si="414"/>
        <v>Oliver Tulloch</v>
      </c>
      <c r="U359" s="19" t="str">
        <f t="shared" si="414"/>
        <v>Thorpe House</v>
      </c>
      <c r="V359" s="30">
        <f t="shared" si="414"/>
        <v>50.81</v>
      </c>
      <c r="X359" s="17">
        <f t="shared" si="400"/>
        <v>2</v>
      </c>
      <c r="Y359" s="19">
        <f t="shared" si="401"/>
        <v>2</v>
      </c>
      <c r="Z359" s="43">
        <f>VLOOKUP($S359,'Programme and CT sheets'!$A:$I,8,)</f>
        <v>50.47</v>
      </c>
      <c r="AB359" s="44" t="str">
        <f t="shared" si="402"/>
        <v>Oliver Tulloch</v>
      </c>
      <c r="AC359" s="44" t="str">
        <f t="shared" si="403"/>
        <v>Thorpe House</v>
      </c>
      <c r="AE359" s="11">
        <f t="shared" si="404"/>
        <v>6</v>
      </c>
      <c r="AF359" s="7">
        <f t="shared" si="405"/>
        <v>50.47</v>
      </c>
      <c r="AG359" s="7"/>
      <c r="AH359" s="147">
        <f t="shared" si="406"/>
        <v>6</v>
      </c>
      <c r="AI359" s="135" t="str">
        <f t="shared" si="407"/>
        <v>Oliver Tulloch</v>
      </c>
      <c r="AJ359" s="135" t="str">
        <f t="shared" si="408"/>
        <v>Thorpe House</v>
      </c>
      <c r="AK359" s="148">
        <f t="shared" si="409"/>
        <v>50.81</v>
      </c>
      <c r="AL359" s="148">
        <f t="shared" si="410"/>
        <v>50.47</v>
      </c>
      <c r="AM359" s="149" t="str">
        <f>IFERROR(IF(FIND("DQ",AL359),VLOOKUP(AL359,'DQ Codes'!$B:$C,2,),""),"")</f>
        <v/>
      </c>
    </row>
    <row r="360" spans="2:39" ht="15" customHeight="1" x14ac:dyDescent="0.25">
      <c r="B360" s="11">
        <v>7</v>
      </c>
      <c r="C360" s="5" t="s">
        <v>30</v>
      </c>
      <c r="D360" s="5" t="s">
        <v>14</v>
      </c>
      <c r="E360" s="7">
        <v>48.06</v>
      </c>
      <c r="K360" s="108">
        <v>7</v>
      </c>
      <c r="L360" s="36" t="str">
        <f t="shared" si="411"/>
        <v>William Buckley</v>
      </c>
      <c r="M360" s="36" t="str">
        <f t="shared" si="412"/>
        <v>Parkgate</v>
      </c>
      <c r="N360" s="37">
        <f t="shared" si="413"/>
        <v>48.06</v>
      </c>
      <c r="O360" s="36">
        <v>13</v>
      </c>
      <c r="P360" s="36"/>
      <c r="Q360" s="20">
        <v>2</v>
      </c>
      <c r="R360" s="112">
        <f t="shared" si="391"/>
        <v>7</v>
      </c>
      <c r="S360" s="42" t="str">
        <f t="shared" si="392"/>
        <v>1327</v>
      </c>
      <c r="T360" s="19" t="str">
        <f t="shared" si="414"/>
        <v>William Buckley</v>
      </c>
      <c r="U360" s="19" t="str">
        <f t="shared" si="414"/>
        <v>Parkgate</v>
      </c>
      <c r="V360" s="30">
        <f t="shared" si="414"/>
        <v>48.06</v>
      </c>
      <c r="X360" s="17">
        <f t="shared" si="400"/>
        <v>2</v>
      </c>
      <c r="Y360" s="19">
        <f t="shared" si="401"/>
        <v>7</v>
      </c>
      <c r="Z360" s="43">
        <f>VLOOKUP($S360,'Programme and CT sheets'!$A:$I,8,)</f>
        <v>53.51</v>
      </c>
      <c r="AB360" s="44" t="str">
        <f t="shared" si="402"/>
        <v>William Buckley</v>
      </c>
      <c r="AC360" s="44" t="str">
        <f t="shared" si="403"/>
        <v>Parkgate</v>
      </c>
      <c r="AE360" s="11">
        <f t="shared" si="404"/>
        <v>8</v>
      </c>
      <c r="AF360" s="7">
        <f t="shared" si="405"/>
        <v>53.51</v>
      </c>
      <c r="AG360" s="7"/>
      <c r="AH360" s="147">
        <f t="shared" si="406"/>
        <v>7</v>
      </c>
      <c r="AI360" s="135" t="str">
        <f t="shared" si="407"/>
        <v>Myles  Presence</v>
      </c>
      <c r="AJ360" s="135" t="str">
        <f t="shared" si="408"/>
        <v>Heath Mount</v>
      </c>
      <c r="AK360" s="148">
        <f t="shared" si="409"/>
        <v>51</v>
      </c>
      <c r="AL360" s="148">
        <f t="shared" si="410"/>
        <v>51.48</v>
      </c>
      <c r="AM360" s="149" t="str">
        <f>IFERROR(IF(FIND("DQ",AL360),VLOOKUP(AL360,'DQ Codes'!$B:$C,2,),""),"")</f>
        <v/>
      </c>
    </row>
    <row r="361" spans="2:39" ht="15" customHeight="1" x14ac:dyDescent="0.25">
      <c r="B361" s="11">
        <v>8</v>
      </c>
      <c r="C361" s="5" t="s">
        <v>31</v>
      </c>
      <c r="D361" s="5" t="s">
        <v>12</v>
      </c>
      <c r="E361" s="7">
        <v>46.92</v>
      </c>
      <c r="K361" s="108">
        <v>3</v>
      </c>
      <c r="L361" s="36" t="str">
        <f t="shared" si="411"/>
        <v>Nuccio Stanton-Rotondi</v>
      </c>
      <c r="M361" s="36" t="str">
        <f t="shared" si="412"/>
        <v>Edge Grove</v>
      </c>
      <c r="N361" s="37">
        <f t="shared" si="413"/>
        <v>46.92</v>
      </c>
      <c r="O361" s="36">
        <v>13</v>
      </c>
      <c r="P361" s="36"/>
      <c r="Q361" s="20">
        <v>2</v>
      </c>
      <c r="R361" s="112">
        <f t="shared" si="391"/>
        <v>3</v>
      </c>
      <c r="S361" s="42" t="str">
        <f t="shared" si="392"/>
        <v>1323</v>
      </c>
      <c r="T361" s="19" t="str">
        <f t="shared" si="414"/>
        <v>Nuccio Stanton-Rotondi</v>
      </c>
      <c r="U361" s="19" t="str">
        <f t="shared" si="414"/>
        <v>Edge Grove</v>
      </c>
      <c r="V361" s="30">
        <f t="shared" si="414"/>
        <v>46.92</v>
      </c>
      <c r="X361" s="17">
        <f t="shared" si="400"/>
        <v>2</v>
      </c>
      <c r="Y361" s="19">
        <f t="shared" si="401"/>
        <v>3</v>
      </c>
      <c r="Z361" s="43">
        <f>VLOOKUP($S361,'Programme and CT sheets'!$A:$I,8,)</f>
        <v>49.41</v>
      </c>
      <c r="AB361" s="44" t="str">
        <f t="shared" si="402"/>
        <v>Nuccio Stanton-Rotondi</v>
      </c>
      <c r="AC361" s="44" t="str">
        <f t="shared" si="403"/>
        <v>Edge Grove</v>
      </c>
      <c r="AE361" s="11">
        <f t="shared" si="404"/>
        <v>5</v>
      </c>
      <c r="AF361" s="7">
        <f t="shared" si="405"/>
        <v>49.41</v>
      </c>
      <c r="AG361" s="7"/>
      <c r="AH361" s="147">
        <f t="shared" si="406"/>
        <v>8</v>
      </c>
      <c r="AI361" s="135" t="str">
        <f t="shared" si="407"/>
        <v>William Buckley</v>
      </c>
      <c r="AJ361" s="135" t="str">
        <f t="shared" si="408"/>
        <v>Parkgate</v>
      </c>
      <c r="AK361" s="148">
        <f t="shared" si="409"/>
        <v>48.06</v>
      </c>
      <c r="AL361" s="148">
        <f t="shared" si="410"/>
        <v>53.51</v>
      </c>
      <c r="AM361" s="149" t="str">
        <f>IFERROR(IF(FIND("DQ",AL361),VLOOKUP(AL361,'DQ Codes'!$B:$C,2,),""),"")</f>
        <v/>
      </c>
    </row>
    <row r="362" spans="2:39" ht="33.75" x14ac:dyDescent="0.25">
      <c r="B362" s="11">
        <v>9</v>
      </c>
      <c r="C362" s="5" t="s">
        <v>29</v>
      </c>
      <c r="D362" s="5" t="s">
        <v>13</v>
      </c>
      <c r="E362" s="7">
        <v>46.69</v>
      </c>
      <c r="K362" s="108">
        <v>6</v>
      </c>
      <c r="L362" s="36" t="str">
        <f t="shared" si="411"/>
        <v>Jack Kelly</v>
      </c>
      <c r="M362" s="36" t="str">
        <f t="shared" si="412"/>
        <v>Buxted C/E prim</v>
      </c>
      <c r="N362" s="37">
        <f t="shared" si="413"/>
        <v>46.69</v>
      </c>
      <c r="O362" s="36">
        <v>13</v>
      </c>
      <c r="P362" s="36"/>
      <c r="Q362" s="20">
        <v>2</v>
      </c>
      <c r="R362" s="112">
        <f t="shared" si="391"/>
        <v>6</v>
      </c>
      <c r="S362" s="42" t="str">
        <f t="shared" si="392"/>
        <v>1326</v>
      </c>
      <c r="T362" s="19" t="str">
        <f t="shared" si="414"/>
        <v>Jack Kelly</v>
      </c>
      <c r="U362" s="19" t="str">
        <f t="shared" si="414"/>
        <v>Buxted C/E prim</v>
      </c>
      <c r="V362" s="30">
        <f t="shared" si="414"/>
        <v>46.69</v>
      </c>
      <c r="X362" s="17">
        <f t="shared" si="400"/>
        <v>2</v>
      </c>
      <c r="Y362" s="19">
        <f t="shared" si="401"/>
        <v>6</v>
      </c>
      <c r="Z362" s="43">
        <f>VLOOKUP($S362,'Programme and CT sheets'!$A:$I,8,)</f>
        <v>44.83</v>
      </c>
      <c r="AB362" s="44" t="str">
        <f t="shared" si="402"/>
        <v>Jack Kelly</v>
      </c>
      <c r="AC362" s="44" t="str">
        <f t="shared" si="403"/>
        <v>Buxted C/E prim</v>
      </c>
      <c r="AE362" s="11">
        <f t="shared" si="404"/>
        <v>2</v>
      </c>
      <c r="AF362" s="7">
        <f t="shared" si="405"/>
        <v>44.83</v>
      </c>
      <c r="AG362" s="7"/>
      <c r="AH362" s="147">
        <f t="shared" si="406"/>
        <v>9</v>
      </c>
      <c r="AI362" s="135" t="str">
        <f t="shared" si="407"/>
        <v>Alexander Ghosh</v>
      </c>
      <c r="AJ362" s="135" t="str">
        <f t="shared" si="408"/>
        <v>Edge Grove</v>
      </c>
      <c r="AK362" s="148">
        <f t="shared" si="409"/>
        <v>52.21</v>
      </c>
      <c r="AL362" s="148">
        <v>54.7</v>
      </c>
      <c r="AM362" s="149" t="str">
        <f>IFERROR(IF(FIND("DQ",AL362),VLOOKUP(AL362,'DQ Codes'!$B:$C,2,),""),"")</f>
        <v/>
      </c>
    </row>
    <row r="363" spans="2:39" ht="47.25" customHeight="1" x14ac:dyDescent="0.25">
      <c r="B363" s="11">
        <v>10</v>
      </c>
      <c r="C363" s="5" t="s">
        <v>26</v>
      </c>
      <c r="D363" s="5" t="s">
        <v>10</v>
      </c>
      <c r="E363" s="7">
        <v>45.83</v>
      </c>
      <c r="K363" s="108">
        <v>4</v>
      </c>
      <c r="L363" s="36" t="str">
        <f t="shared" si="411"/>
        <v>Theo Lim</v>
      </c>
      <c r="M363" s="36" t="str">
        <f t="shared" si="412"/>
        <v>St Anthony's</v>
      </c>
      <c r="N363" s="37">
        <f t="shared" si="413"/>
        <v>45.83</v>
      </c>
      <c r="O363" s="36">
        <v>13</v>
      </c>
      <c r="P363" s="36"/>
      <c r="Q363" s="20">
        <v>2</v>
      </c>
      <c r="R363" s="112">
        <f t="shared" si="391"/>
        <v>4</v>
      </c>
      <c r="S363" s="42" t="str">
        <f t="shared" si="392"/>
        <v>1324</v>
      </c>
      <c r="T363" s="19" t="str">
        <f t="shared" si="414"/>
        <v>Theo Lim</v>
      </c>
      <c r="U363" s="19" t="str">
        <f t="shared" si="414"/>
        <v>St Anthony's</v>
      </c>
      <c r="V363" s="30">
        <f t="shared" si="414"/>
        <v>45.83</v>
      </c>
      <c r="X363" s="17">
        <f t="shared" si="400"/>
        <v>2</v>
      </c>
      <c r="Y363" s="19">
        <f t="shared" si="401"/>
        <v>4</v>
      </c>
      <c r="Z363" s="43">
        <f>VLOOKUP($S363,'Programme and CT sheets'!$A:$I,8,)</f>
        <v>44.14</v>
      </c>
      <c r="AB363" s="44" t="str">
        <f t="shared" si="402"/>
        <v>Theo Lim</v>
      </c>
      <c r="AC363" s="44" t="str">
        <f t="shared" si="403"/>
        <v>St Anthony's</v>
      </c>
      <c r="AE363" s="11">
        <f t="shared" si="404"/>
        <v>1</v>
      </c>
      <c r="AF363" s="7">
        <f t="shared" si="405"/>
        <v>44.14</v>
      </c>
      <c r="AG363" s="7"/>
      <c r="AH363" s="147">
        <f t="shared" si="406"/>
        <v>10</v>
      </c>
      <c r="AI363" s="135" t="str">
        <f t="shared" si="407"/>
        <v>Cole Moore</v>
      </c>
      <c r="AJ363" s="135" t="str">
        <f t="shared" si="408"/>
        <v>Berkhamsted</v>
      </c>
      <c r="AK363" s="148">
        <f t="shared" si="409"/>
        <v>53.76</v>
      </c>
      <c r="AL363" s="148" t="s">
        <v>475</v>
      </c>
      <c r="AM363" s="149" t="str">
        <f>IFERROR(IF(FIND("DQ",AL363),VLOOKUP(AL363,'DQ Codes'!$B:$C,2,),""),"")</f>
        <v xml:space="preserve">Arms not brought forward simultaneously or arms not brought forward over the water </v>
      </c>
    </row>
    <row r="364" spans="2:39" ht="39.75" customHeight="1" x14ac:dyDescent="0.25">
      <c r="B364" s="11">
        <v>11</v>
      </c>
      <c r="C364" s="5" t="s">
        <v>25</v>
      </c>
      <c r="D364" s="5" t="s">
        <v>9</v>
      </c>
      <c r="E364" s="7">
        <v>44.65</v>
      </c>
      <c r="K364" s="111">
        <v>5</v>
      </c>
      <c r="L364" s="38" t="str">
        <f t="shared" si="411"/>
        <v>Lucas Hartley</v>
      </c>
      <c r="M364" s="38" t="str">
        <f t="shared" si="412"/>
        <v>How Wood</v>
      </c>
      <c r="N364" s="39">
        <f t="shared" si="413"/>
        <v>44.65</v>
      </c>
      <c r="O364" s="36">
        <v>13</v>
      </c>
      <c r="P364" s="36"/>
      <c r="Q364" s="20">
        <v>2</v>
      </c>
      <c r="R364" s="112">
        <f t="shared" si="391"/>
        <v>5</v>
      </c>
      <c r="S364" s="42" t="str">
        <f t="shared" si="392"/>
        <v>1325</v>
      </c>
      <c r="T364" s="19" t="str">
        <f t="shared" si="414"/>
        <v>Lucas Hartley</v>
      </c>
      <c r="U364" s="19" t="str">
        <f t="shared" si="414"/>
        <v>How Wood</v>
      </c>
      <c r="V364" s="30">
        <f t="shared" si="414"/>
        <v>44.65</v>
      </c>
      <c r="X364" s="17">
        <f t="shared" si="400"/>
        <v>2</v>
      </c>
      <c r="Y364" s="19">
        <f t="shared" si="401"/>
        <v>5</v>
      </c>
      <c r="Z364" s="43">
        <f>VLOOKUP($S364,'Programme and CT sheets'!$A:$I,8,)</f>
        <v>45.47</v>
      </c>
      <c r="AB364" s="44" t="str">
        <f t="shared" si="402"/>
        <v>Lucas Hartley</v>
      </c>
      <c r="AC364" s="44" t="str">
        <f t="shared" si="403"/>
        <v>How Wood</v>
      </c>
      <c r="AE364" s="11">
        <f t="shared" si="404"/>
        <v>3</v>
      </c>
      <c r="AF364" s="7">
        <f t="shared" si="405"/>
        <v>45.47</v>
      </c>
      <c r="AG364" s="7"/>
      <c r="AH364" s="147">
        <f t="shared" si="406"/>
        <v>11</v>
      </c>
      <c r="AI364" s="135" t="str">
        <f t="shared" si="407"/>
        <v>Freddie Thon</v>
      </c>
      <c r="AJ364" s="135" t="str">
        <f t="shared" si="408"/>
        <v>Lockers Park</v>
      </c>
      <c r="AK364" s="148">
        <f t="shared" si="409"/>
        <v>56</v>
      </c>
      <c r="AL364" s="148" t="s">
        <v>475</v>
      </c>
      <c r="AM364" s="149" t="str">
        <f>IFERROR(IF(FIND("DQ",AL364),VLOOKUP(AL364,'DQ Codes'!$B:$C,2,),""),"")</f>
        <v xml:space="preserve">Arms not brought forward simultaneously or arms not brought forward over the water </v>
      </c>
    </row>
    <row r="365" spans="2:39" ht="15" x14ac:dyDescent="0.25">
      <c r="C365" s="5"/>
      <c r="D365" s="5"/>
      <c r="E365" s="7"/>
      <c r="K365" s="153"/>
      <c r="L365" s="36"/>
      <c r="M365" s="36"/>
      <c r="N365" s="36"/>
      <c r="O365" s="36"/>
      <c r="P365" s="36"/>
      <c r="Q365" s="20"/>
      <c r="R365" s="112"/>
      <c r="S365" s="42"/>
      <c r="V365" s="30"/>
      <c r="X365" s="17"/>
      <c r="Z365" s="43"/>
      <c r="AB365" s="44"/>
      <c r="AC365" s="44"/>
      <c r="AE365" s="11"/>
      <c r="AF365" s="7"/>
      <c r="AG365" s="7"/>
      <c r="AH365" s="147"/>
      <c r="AK365" s="148"/>
      <c r="AL365" s="148"/>
    </row>
    <row r="366" spans="2:39" ht="15" customHeight="1" x14ac:dyDescent="0.2">
      <c r="AH366" s="136" t="str">
        <f>B367&amp;" - "&amp;C367&amp;" - "&amp;E367</f>
        <v>Event 14 - Year 5 Girls - 50m Butterfly</v>
      </c>
    </row>
    <row r="367" spans="2:39" ht="15" customHeight="1" x14ac:dyDescent="0.2">
      <c r="B367" s="24" t="s">
        <v>348</v>
      </c>
      <c r="C367" s="2" t="s">
        <v>2</v>
      </c>
      <c r="D367" s="1"/>
      <c r="E367" s="13" t="s">
        <v>145</v>
      </c>
      <c r="G367" s="17" t="s">
        <v>359</v>
      </c>
      <c r="I367" s="19">
        <v>2</v>
      </c>
      <c r="K367" s="19" t="s">
        <v>365</v>
      </c>
      <c r="O367" s="19" t="s">
        <v>368</v>
      </c>
      <c r="P367" s="19" t="s">
        <v>369</v>
      </c>
      <c r="Q367" s="19" t="s">
        <v>367</v>
      </c>
      <c r="R367" s="19" t="s">
        <v>366</v>
      </c>
      <c r="T367" s="19">
        <v>2</v>
      </c>
      <c r="U367" s="19">
        <f>T367+1</f>
        <v>3</v>
      </c>
      <c r="V367" s="17">
        <f>U367+1</f>
        <v>4</v>
      </c>
      <c r="X367" s="19" t="s">
        <v>367</v>
      </c>
      <c r="Y367" s="19" t="s">
        <v>366</v>
      </c>
      <c r="Z367" s="19" t="s">
        <v>372</v>
      </c>
      <c r="AA367" s="19" t="s">
        <v>373</v>
      </c>
      <c r="AB367" s="19" t="s">
        <v>369</v>
      </c>
      <c r="AC367" s="19" t="s">
        <v>374</v>
      </c>
      <c r="AE367" s="19" t="s">
        <v>375</v>
      </c>
      <c r="AF367" s="19"/>
      <c r="AG367" s="19" t="s">
        <v>371</v>
      </c>
      <c r="AH367" s="145" t="s">
        <v>382</v>
      </c>
      <c r="AI367" s="145" t="s">
        <v>369</v>
      </c>
      <c r="AJ367" s="145" t="s">
        <v>374</v>
      </c>
      <c r="AK367" s="146" t="s">
        <v>384</v>
      </c>
      <c r="AL367" s="146" t="s">
        <v>383</v>
      </c>
    </row>
    <row r="368" spans="2:39" ht="15" customHeight="1" x14ac:dyDescent="0.25">
      <c r="B368" s="11">
        <v>1</v>
      </c>
      <c r="C368" t="s">
        <v>76</v>
      </c>
      <c r="D368" t="s">
        <v>54</v>
      </c>
      <c r="E368" s="7">
        <v>57.49</v>
      </c>
      <c r="K368" s="107">
        <v>1</v>
      </c>
      <c r="L368" s="33" t="str">
        <f t="shared" ref="L368:L375" si="415">C368</f>
        <v>Amber Harber</v>
      </c>
      <c r="M368" s="33" t="str">
        <f t="shared" ref="M368:M375" si="416">D368</f>
        <v>Killigrew</v>
      </c>
      <c r="N368" s="34">
        <f t="shared" ref="N368:N375" si="417">E368</f>
        <v>57.49</v>
      </c>
      <c r="O368" s="36">
        <v>14</v>
      </c>
      <c r="P368" s="36"/>
      <c r="Q368" s="20">
        <v>1</v>
      </c>
      <c r="R368" s="112">
        <f t="shared" ref="R368:R383" si="418">K368</f>
        <v>1</v>
      </c>
      <c r="S368" s="42" t="str">
        <f t="shared" ref="S368:S375" si="419">CONCATENATE(TEXT(O368,0),TEXT(Q368,0),TEXT(R368,0))</f>
        <v>1411</v>
      </c>
      <c r="T368" s="19" t="str">
        <f t="shared" ref="T368:V375" si="420">VLOOKUP($R368,$K$368:$N$375,T$28,)</f>
        <v>Amber Harber</v>
      </c>
      <c r="U368" s="19" t="str">
        <f t="shared" si="420"/>
        <v>Killigrew</v>
      </c>
      <c r="V368" s="30">
        <f t="shared" si="420"/>
        <v>57.49</v>
      </c>
      <c r="X368" s="17">
        <f t="shared" ref="X368:X369" si="421">IF(Q368="","",Q368)</f>
        <v>1</v>
      </c>
      <c r="Y368" s="19">
        <f t="shared" ref="Y368:Y369" si="422">R368</f>
        <v>1</v>
      </c>
      <c r="Z368" s="43">
        <f>VLOOKUP($S368,'Programme and CT sheets'!$A:$I,8,)</f>
        <v>54.65</v>
      </c>
      <c r="AB368" s="44" t="str">
        <f t="shared" ref="AB368:AB369" si="423">T368</f>
        <v>Amber Harber</v>
      </c>
      <c r="AC368" s="44" t="str">
        <f t="shared" ref="AC368:AC369" si="424">U368</f>
        <v>Killigrew</v>
      </c>
      <c r="AE368" s="11">
        <f t="shared" ref="AE368:AE383" si="425">IFERROR(RANK(Z368,$Z$368:$Z$383,1),"DQ")</f>
        <v>13</v>
      </c>
      <c r="AF368" s="7">
        <f t="shared" ref="AF368:AF369" si="426">Z368</f>
        <v>54.65</v>
      </c>
      <c r="AG368" s="7"/>
      <c r="AH368" s="147">
        <f t="shared" ref="AH368:AH369" si="427">B368</f>
        <v>1</v>
      </c>
      <c r="AI368" s="135" t="str">
        <f t="shared" ref="AI368:AI383" si="428">VLOOKUP(VLOOKUP($AH368,$AE$368:$AF$383,2,),$Z$368:$AC$383,3,)</f>
        <v>Tsala Bernholt</v>
      </c>
      <c r="AJ368" s="135" t="str">
        <f t="shared" ref="AJ368:AJ383" si="429">VLOOKUP(VLOOKUP($AH368,$AE$368:$AF$383,2,),$Z$368:$AC$383,4,)</f>
        <v>Haberdashers Girls</v>
      </c>
      <c r="AK368" s="148">
        <f t="shared" ref="AK368:AK383" si="430">VLOOKUP($AI368,$C$368:$E$383,3,)</f>
        <v>36.07</v>
      </c>
      <c r="AL368" s="148">
        <f t="shared" ref="AL368:AL381" si="431">VLOOKUP($AH368,$AE$368:$AF$383,2,)</f>
        <v>35.67</v>
      </c>
      <c r="AM368" s="149" t="str">
        <f>IFERROR(IF(FIND("DQ",AL368),VLOOKUP(AL368,'DQ Codes'!$B:$C,2,),""),"")</f>
        <v/>
      </c>
    </row>
    <row r="369" spans="2:39" ht="15" customHeight="1" x14ac:dyDescent="0.25">
      <c r="B369" s="11">
        <v>2</v>
      </c>
      <c r="C369" t="s">
        <v>77</v>
      </c>
      <c r="D369" t="s">
        <v>17</v>
      </c>
      <c r="E369" s="7">
        <v>52.97</v>
      </c>
      <c r="K369" s="108">
        <v>8</v>
      </c>
      <c r="L369" s="36" t="str">
        <f t="shared" ref="L369" si="432">C369</f>
        <v>Mia Hickman</v>
      </c>
      <c r="M369" s="36" t="str">
        <f t="shared" ref="M369" si="433">D369</f>
        <v>Berkhamsted</v>
      </c>
      <c r="N369" s="37">
        <f t="shared" ref="N369" si="434">E369</f>
        <v>52.97</v>
      </c>
      <c r="O369" s="36">
        <v>14</v>
      </c>
      <c r="P369" s="36"/>
      <c r="Q369" s="20">
        <v>1</v>
      </c>
      <c r="R369" s="112">
        <f t="shared" si="418"/>
        <v>8</v>
      </c>
      <c r="S369" s="42" t="str">
        <f t="shared" ref="S369" si="435">CONCATENATE(TEXT(O369,0),TEXT(Q369,0),TEXT(R369,0))</f>
        <v>1418</v>
      </c>
      <c r="T369" s="19" t="str">
        <f t="shared" si="420"/>
        <v>Mia Hickman</v>
      </c>
      <c r="U369" s="19" t="str">
        <f t="shared" si="420"/>
        <v>Berkhamsted</v>
      </c>
      <c r="V369" s="30">
        <f t="shared" si="420"/>
        <v>52.97</v>
      </c>
      <c r="X369" s="17">
        <f t="shared" si="421"/>
        <v>1</v>
      </c>
      <c r="Y369" s="19">
        <f t="shared" si="422"/>
        <v>8</v>
      </c>
      <c r="Z369" s="43">
        <f>VLOOKUP($S369,'Programme and CT sheets'!$A:$I,8,)</f>
        <v>50.41</v>
      </c>
      <c r="AB369" s="44" t="str">
        <f t="shared" si="423"/>
        <v>Mia Hickman</v>
      </c>
      <c r="AC369" s="44" t="str">
        <f t="shared" si="424"/>
        <v>Berkhamsted</v>
      </c>
      <c r="AE369" s="11">
        <f t="shared" si="425"/>
        <v>9</v>
      </c>
      <c r="AF369" s="7">
        <f t="shared" si="426"/>
        <v>50.41</v>
      </c>
      <c r="AG369" s="7"/>
      <c r="AH369" s="147">
        <f t="shared" si="427"/>
        <v>2</v>
      </c>
      <c r="AI369" s="135" t="str">
        <f t="shared" si="428"/>
        <v>Kreswin Smith</v>
      </c>
      <c r="AJ369" s="135" t="str">
        <f t="shared" si="429"/>
        <v>Great Missenden</v>
      </c>
      <c r="AK369" s="148">
        <f t="shared" si="430"/>
        <v>39.83</v>
      </c>
      <c r="AL369" s="148">
        <f t="shared" si="431"/>
        <v>37.22</v>
      </c>
      <c r="AM369" s="149" t="str">
        <f>IFERROR(IF(FIND("DQ",AL369),VLOOKUP(AL369,'DQ Codes'!$B:$C,2,),""),"")</f>
        <v/>
      </c>
    </row>
    <row r="370" spans="2:39" ht="15" customHeight="1" x14ac:dyDescent="0.25">
      <c r="B370" s="11">
        <v>3</v>
      </c>
      <c r="C370" t="s">
        <v>319</v>
      </c>
      <c r="D370" t="s">
        <v>187</v>
      </c>
      <c r="E370" s="7">
        <v>51.83</v>
      </c>
      <c r="K370" s="108">
        <v>7</v>
      </c>
      <c r="L370" s="36" t="str">
        <f t="shared" si="415"/>
        <v>Phoebe  Rainbow</v>
      </c>
      <c r="M370" s="36" t="str">
        <f t="shared" si="416"/>
        <v>Christ Church</v>
      </c>
      <c r="N370" s="37">
        <f t="shared" si="417"/>
        <v>51.83</v>
      </c>
      <c r="O370" s="36">
        <v>14</v>
      </c>
      <c r="P370" s="36"/>
      <c r="Q370" s="20">
        <v>1</v>
      </c>
      <c r="R370" s="112">
        <f t="shared" si="418"/>
        <v>7</v>
      </c>
      <c r="S370" s="42" t="str">
        <f t="shared" si="419"/>
        <v>1417</v>
      </c>
      <c r="T370" s="19" t="str">
        <f t="shared" si="420"/>
        <v>Phoebe  Rainbow</v>
      </c>
      <c r="U370" s="19" t="str">
        <f t="shared" si="420"/>
        <v>Christ Church</v>
      </c>
      <c r="V370" s="30">
        <f t="shared" si="420"/>
        <v>51.83</v>
      </c>
      <c r="X370" s="17">
        <f t="shared" ref="X370:X383" si="436">IF(Q370="","",Q370)</f>
        <v>1</v>
      </c>
      <c r="Y370" s="19">
        <f t="shared" ref="Y370:Y383" si="437">R370</f>
        <v>7</v>
      </c>
      <c r="Z370" s="43">
        <f>VLOOKUP($S370,'Programme and CT sheets'!$A:$I,8,)</f>
        <v>199.99</v>
      </c>
      <c r="AB370" s="44" t="str">
        <f t="shared" ref="AB370:AB383" si="438">T370</f>
        <v>Phoebe  Rainbow</v>
      </c>
      <c r="AC370" s="44" t="str">
        <f t="shared" ref="AC370:AC383" si="439">U370</f>
        <v>Christ Church</v>
      </c>
      <c r="AE370" s="11">
        <f t="shared" si="425"/>
        <v>16</v>
      </c>
      <c r="AF370" s="7">
        <f t="shared" ref="AF370:AF383" si="440">Z370</f>
        <v>199.99</v>
      </c>
      <c r="AG370" s="7"/>
      <c r="AH370" s="147">
        <f t="shared" ref="AH370:AH383" si="441">B370</f>
        <v>3</v>
      </c>
      <c r="AI370" s="135" t="str">
        <f t="shared" si="428"/>
        <v>Vicoria Daley</v>
      </c>
      <c r="AJ370" s="135" t="str">
        <f t="shared" si="429"/>
        <v>Maltman's Green</v>
      </c>
      <c r="AK370" s="148">
        <f t="shared" si="430"/>
        <v>46.32</v>
      </c>
      <c r="AL370" s="148">
        <f t="shared" si="431"/>
        <v>40.69</v>
      </c>
      <c r="AM370" s="149" t="str">
        <f>IFERROR(IF(FIND("DQ",AL370),VLOOKUP(AL370,'DQ Codes'!$B:$C,2,),""),"")</f>
        <v/>
      </c>
    </row>
    <row r="371" spans="2:39" ht="15" customHeight="1" x14ac:dyDescent="0.25">
      <c r="B371" s="11">
        <v>4</v>
      </c>
      <c r="C371" t="s">
        <v>79</v>
      </c>
      <c r="D371" t="s">
        <v>49</v>
      </c>
      <c r="E371" s="7">
        <v>49.57</v>
      </c>
      <c r="K371" s="108">
        <v>2</v>
      </c>
      <c r="L371" s="36" t="str">
        <f t="shared" si="415"/>
        <v>Zara Holligan</v>
      </c>
      <c r="M371" s="36" t="str">
        <f t="shared" si="416"/>
        <v>Maltman's Green</v>
      </c>
      <c r="N371" s="37">
        <f t="shared" si="417"/>
        <v>49.57</v>
      </c>
      <c r="O371" s="36">
        <v>14</v>
      </c>
      <c r="P371" s="36"/>
      <c r="Q371" s="20">
        <v>1</v>
      </c>
      <c r="R371" s="112">
        <f t="shared" si="418"/>
        <v>2</v>
      </c>
      <c r="S371" s="42" t="str">
        <f t="shared" si="419"/>
        <v>1412</v>
      </c>
      <c r="T371" s="19" t="str">
        <f t="shared" si="420"/>
        <v>Zara Holligan</v>
      </c>
      <c r="U371" s="19" t="str">
        <f t="shared" si="420"/>
        <v>Maltman's Green</v>
      </c>
      <c r="V371" s="30">
        <f t="shared" si="420"/>
        <v>49.57</v>
      </c>
      <c r="X371" s="17">
        <f t="shared" si="436"/>
        <v>1</v>
      </c>
      <c r="Y371" s="19">
        <f t="shared" si="437"/>
        <v>2</v>
      </c>
      <c r="Z371" s="43">
        <f>VLOOKUP($S371,'Programme and CT sheets'!$A:$I,8,)</f>
        <v>57.2</v>
      </c>
      <c r="AB371" s="44" t="str">
        <f t="shared" si="438"/>
        <v>Zara Holligan</v>
      </c>
      <c r="AC371" s="44" t="str">
        <f t="shared" si="439"/>
        <v>Maltman's Green</v>
      </c>
      <c r="AE371" s="11">
        <f t="shared" si="425"/>
        <v>14</v>
      </c>
      <c r="AF371" s="7">
        <f t="shared" si="440"/>
        <v>57.2</v>
      </c>
      <c r="AG371" s="7"/>
      <c r="AH371" s="147">
        <f t="shared" si="441"/>
        <v>4</v>
      </c>
      <c r="AI371" s="135" t="str">
        <f t="shared" si="428"/>
        <v>Lucy Quill</v>
      </c>
      <c r="AJ371" s="135" t="str">
        <f t="shared" si="429"/>
        <v>The Gateway</v>
      </c>
      <c r="AK371" s="148">
        <f t="shared" si="430"/>
        <v>42.18</v>
      </c>
      <c r="AL371" s="148">
        <f t="shared" si="431"/>
        <v>42.07</v>
      </c>
      <c r="AM371" s="149" t="str">
        <f>IFERROR(IF(FIND("DQ",AL371),VLOOKUP(AL371,'DQ Codes'!$B:$C,2,),""),"")</f>
        <v/>
      </c>
    </row>
    <row r="372" spans="2:39" ht="15" customHeight="1" x14ac:dyDescent="0.25">
      <c r="B372" s="11">
        <v>5</v>
      </c>
      <c r="C372" t="s">
        <v>80</v>
      </c>
      <c r="D372" t="s">
        <v>55</v>
      </c>
      <c r="E372" s="7">
        <v>48.79</v>
      </c>
      <c r="K372" s="108">
        <v>6</v>
      </c>
      <c r="L372" s="36" t="str">
        <f t="shared" si="415"/>
        <v>Amelia Jones</v>
      </c>
      <c r="M372" s="36" t="str">
        <f t="shared" si="416"/>
        <v>Russell School</v>
      </c>
      <c r="N372" s="37">
        <f t="shared" si="417"/>
        <v>48.79</v>
      </c>
      <c r="O372" s="36">
        <v>14</v>
      </c>
      <c r="P372" s="36"/>
      <c r="Q372" s="20">
        <v>1</v>
      </c>
      <c r="R372" s="112">
        <f t="shared" si="418"/>
        <v>6</v>
      </c>
      <c r="S372" s="42" t="str">
        <f t="shared" si="419"/>
        <v>1416</v>
      </c>
      <c r="T372" s="19" t="str">
        <f t="shared" si="420"/>
        <v>Amelia Jones</v>
      </c>
      <c r="U372" s="19" t="str">
        <f t="shared" si="420"/>
        <v>Russell School</v>
      </c>
      <c r="V372" s="30">
        <f t="shared" si="420"/>
        <v>48.79</v>
      </c>
      <c r="X372" s="17">
        <f t="shared" si="436"/>
        <v>1</v>
      </c>
      <c r="Y372" s="19">
        <f t="shared" si="437"/>
        <v>6</v>
      </c>
      <c r="Z372" s="43">
        <f>VLOOKUP($S372,'Programme and CT sheets'!$A:$I,8,)</f>
        <v>54.51</v>
      </c>
      <c r="AB372" s="44" t="str">
        <f t="shared" si="438"/>
        <v>Amelia Jones</v>
      </c>
      <c r="AC372" s="44" t="str">
        <f t="shared" si="439"/>
        <v>Russell School</v>
      </c>
      <c r="AE372" s="11">
        <f t="shared" si="425"/>
        <v>12</v>
      </c>
      <c r="AF372" s="7">
        <f t="shared" si="440"/>
        <v>54.51</v>
      </c>
      <c r="AG372" s="7"/>
      <c r="AH372" s="147">
        <f t="shared" si="441"/>
        <v>5</v>
      </c>
      <c r="AI372" s="135" t="str">
        <f t="shared" si="428"/>
        <v>Libby Button</v>
      </c>
      <c r="AJ372" s="135" t="str">
        <f t="shared" si="429"/>
        <v>Maltman's Green</v>
      </c>
      <c r="AK372" s="148">
        <f t="shared" si="430"/>
        <v>47.96</v>
      </c>
      <c r="AL372" s="148">
        <f t="shared" si="431"/>
        <v>42.23</v>
      </c>
      <c r="AM372" s="149" t="str">
        <f>IFERROR(IF(FIND("DQ",AL372),VLOOKUP(AL372,'DQ Codes'!$B:$C,2,),""),"")</f>
        <v/>
      </c>
    </row>
    <row r="373" spans="2:39" ht="15" customHeight="1" x14ac:dyDescent="0.25">
      <c r="B373" s="11">
        <v>6</v>
      </c>
      <c r="C373" t="s">
        <v>86</v>
      </c>
      <c r="D373" t="s">
        <v>60</v>
      </c>
      <c r="E373" s="7">
        <v>48.64</v>
      </c>
      <c r="K373" s="108">
        <v>3</v>
      </c>
      <c r="L373" s="36" t="str">
        <f t="shared" si="415"/>
        <v>Olivia Riley</v>
      </c>
      <c r="M373" s="36" t="str">
        <f t="shared" si="416"/>
        <v>De Havilland</v>
      </c>
      <c r="N373" s="37">
        <f t="shared" si="417"/>
        <v>48.64</v>
      </c>
      <c r="O373" s="36">
        <v>14</v>
      </c>
      <c r="P373" s="36"/>
      <c r="Q373" s="20">
        <v>1</v>
      </c>
      <c r="R373" s="112">
        <f t="shared" si="418"/>
        <v>3</v>
      </c>
      <c r="S373" s="42" t="str">
        <f t="shared" si="419"/>
        <v>1413</v>
      </c>
      <c r="T373" s="19" t="str">
        <f t="shared" si="420"/>
        <v>Olivia Riley</v>
      </c>
      <c r="U373" s="19" t="str">
        <f t="shared" si="420"/>
        <v>De Havilland</v>
      </c>
      <c r="V373" s="30">
        <f t="shared" si="420"/>
        <v>48.64</v>
      </c>
      <c r="X373" s="17">
        <f t="shared" si="436"/>
        <v>1</v>
      </c>
      <c r="Y373" s="19">
        <f t="shared" si="437"/>
        <v>3</v>
      </c>
      <c r="Z373" s="43">
        <f>VLOOKUP($S373,'Programme and CT sheets'!$A:$I,8,)</f>
        <v>50.22</v>
      </c>
      <c r="AB373" s="44" t="str">
        <f t="shared" si="438"/>
        <v>Olivia Riley</v>
      </c>
      <c r="AC373" s="44" t="str">
        <f t="shared" si="439"/>
        <v>De Havilland</v>
      </c>
      <c r="AE373" s="11">
        <f t="shared" si="425"/>
        <v>8</v>
      </c>
      <c r="AF373" s="7">
        <f t="shared" si="440"/>
        <v>50.22</v>
      </c>
      <c r="AG373" s="7"/>
      <c r="AH373" s="147">
        <f t="shared" si="441"/>
        <v>6</v>
      </c>
      <c r="AI373" s="135" t="str">
        <f t="shared" si="428"/>
        <v>Alexandra Braniff</v>
      </c>
      <c r="AJ373" s="135" t="str">
        <f t="shared" si="429"/>
        <v>Cassiobury</v>
      </c>
      <c r="AK373" s="148">
        <f t="shared" si="430"/>
        <v>44.52</v>
      </c>
      <c r="AL373" s="148">
        <f t="shared" si="431"/>
        <v>44.24</v>
      </c>
      <c r="AM373" s="149" t="str">
        <f>IFERROR(IF(FIND("DQ",AL373),VLOOKUP(AL373,'DQ Codes'!$B:$C,2,),""),"")</f>
        <v/>
      </c>
    </row>
    <row r="374" spans="2:39" ht="15" customHeight="1" x14ac:dyDescent="0.25">
      <c r="B374" s="11">
        <v>7</v>
      </c>
      <c r="C374" t="s">
        <v>72</v>
      </c>
      <c r="D374" t="s">
        <v>52</v>
      </c>
      <c r="E374" s="7">
        <v>48.42</v>
      </c>
      <c r="K374" s="108">
        <v>5</v>
      </c>
      <c r="L374" s="36" t="str">
        <f t="shared" si="415"/>
        <v>Áine Dunwoodie</v>
      </c>
      <c r="M374" s="36" t="str">
        <f t="shared" si="416"/>
        <v>Abbot's Hill</v>
      </c>
      <c r="N374" s="37">
        <f t="shared" si="417"/>
        <v>48.42</v>
      </c>
      <c r="O374" s="36">
        <v>14</v>
      </c>
      <c r="P374" s="36"/>
      <c r="Q374" s="20">
        <v>1</v>
      </c>
      <c r="R374" s="112">
        <f t="shared" si="418"/>
        <v>5</v>
      </c>
      <c r="S374" s="42" t="str">
        <f t="shared" si="419"/>
        <v>1415</v>
      </c>
      <c r="T374" s="19" t="str">
        <f t="shared" si="420"/>
        <v>Áine Dunwoodie</v>
      </c>
      <c r="U374" s="19" t="str">
        <f t="shared" si="420"/>
        <v>Abbot's Hill</v>
      </c>
      <c r="V374" s="30">
        <f t="shared" si="420"/>
        <v>48.42</v>
      </c>
      <c r="X374" s="17">
        <f t="shared" si="436"/>
        <v>1</v>
      </c>
      <c r="Y374" s="19">
        <f t="shared" si="437"/>
        <v>5</v>
      </c>
      <c r="Z374" s="43">
        <f>VLOOKUP($S374,'Programme and CT sheets'!$A:$I,8,)</f>
        <v>53.34</v>
      </c>
      <c r="AB374" s="44" t="str">
        <f t="shared" si="438"/>
        <v>Áine Dunwoodie</v>
      </c>
      <c r="AC374" s="44" t="str">
        <f t="shared" si="439"/>
        <v>Abbot's Hill</v>
      </c>
      <c r="AE374" s="11">
        <f t="shared" si="425"/>
        <v>11</v>
      </c>
      <c r="AF374" s="7">
        <f t="shared" si="440"/>
        <v>53.34</v>
      </c>
      <c r="AG374" s="7"/>
      <c r="AH374" s="147">
        <f t="shared" si="441"/>
        <v>7</v>
      </c>
      <c r="AI374" s="135" t="str">
        <f t="shared" si="428"/>
        <v>Annie Reynolds</v>
      </c>
      <c r="AJ374" s="135" t="str">
        <f t="shared" si="429"/>
        <v>Heatherton House</v>
      </c>
      <c r="AK374" s="148">
        <f t="shared" si="430"/>
        <v>44.44</v>
      </c>
      <c r="AL374" s="148">
        <f t="shared" si="431"/>
        <v>45.96</v>
      </c>
      <c r="AM374" s="149" t="str">
        <f>IFERROR(IF(FIND("DQ",AL374),VLOOKUP(AL374,'DQ Codes'!$B:$C,2,),""),"")</f>
        <v/>
      </c>
    </row>
    <row r="375" spans="2:39" ht="15" customHeight="1" x14ac:dyDescent="0.25">
      <c r="B375" s="11">
        <v>8</v>
      </c>
      <c r="C375" t="s">
        <v>213</v>
      </c>
      <c r="D375" t="s">
        <v>49</v>
      </c>
      <c r="E375" s="7">
        <v>47.96</v>
      </c>
      <c r="K375" s="111">
        <v>4</v>
      </c>
      <c r="L375" s="38" t="str">
        <f t="shared" si="415"/>
        <v>Libby Button</v>
      </c>
      <c r="M375" s="38" t="str">
        <f t="shared" si="416"/>
        <v>Maltman's Green</v>
      </c>
      <c r="N375" s="39">
        <f t="shared" si="417"/>
        <v>47.96</v>
      </c>
      <c r="O375" s="36">
        <v>14</v>
      </c>
      <c r="P375" s="36"/>
      <c r="Q375" s="20">
        <v>1</v>
      </c>
      <c r="R375" s="112">
        <f t="shared" si="418"/>
        <v>4</v>
      </c>
      <c r="S375" s="42" t="str">
        <f t="shared" si="419"/>
        <v>1414</v>
      </c>
      <c r="T375" s="19" t="str">
        <f t="shared" si="420"/>
        <v>Libby Button</v>
      </c>
      <c r="U375" s="19" t="str">
        <f t="shared" si="420"/>
        <v>Maltman's Green</v>
      </c>
      <c r="V375" s="30">
        <f t="shared" si="420"/>
        <v>47.96</v>
      </c>
      <c r="X375" s="17">
        <f t="shared" si="436"/>
        <v>1</v>
      </c>
      <c r="Y375" s="19">
        <f t="shared" si="437"/>
        <v>4</v>
      </c>
      <c r="Z375" s="43">
        <f>VLOOKUP($S375,'Programme and CT sheets'!$A:$I,8,)</f>
        <v>42.23</v>
      </c>
      <c r="AB375" s="44" t="str">
        <f t="shared" si="438"/>
        <v>Libby Button</v>
      </c>
      <c r="AC375" s="44" t="str">
        <f t="shared" si="439"/>
        <v>Maltman's Green</v>
      </c>
      <c r="AE375" s="11">
        <f t="shared" si="425"/>
        <v>5</v>
      </c>
      <c r="AF375" s="7">
        <f t="shared" si="440"/>
        <v>42.23</v>
      </c>
      <c r="AG375" s="7"/>
      <c r="AH375" s="147">
        <f t="shared" si="441"/>
        <v>8</v>
      </c>
      <c r="AI375" s="135" t="str">
        <f t="shared" si="428"/>
        <v>Olivia Riley</v>
      </c>
      <c r="AJ375" s="135" t="str">
        <f t="shared" si="429"/>
        <v>De Havilland</v>
      </c>
      <c r="AK375" s="148">
        <f t="shared" si="430"/>
        <v>48.64</v>
      </c>
      <c r="AL375" s="148">
        <f t="shared" si="431"/>
        <v>50.22</v>
      </c>
      <c r="AM375" s="149" t="str">
        <f>IFERROR(IF(FIND("DQ",AL375),VLOOKUP(AL375,'DQ Codes'!$B:$C,2,),""),"")</f>
        <v/>
      </c>
    </row>
    <row r="376" spans="2:39" ht="15" customHeight="1" x14ac:dyDescent="0.25">
      <c r="B376" s="11">
        <v>9</v>
      </c>
      <c r="C376" t="s">
        <v>68</v>
      </c>
      <c r="D376" t="s">
        <v>17</v>
      </c>
      <c r="E376" s="7">
        <v>47.56</v>
      </c>
      <c r="K376" s="107">
        <v>1</v>
      </c>
      <c r="L376" s="33" t="str">
        <f t="shared" ref="L376:L383" si="442">C376</f>
        <v>Amelia Dewar</v>
      </c>
      <c r="M376" s="33" t="str">
        <f t="shared" ref="M376:M383" si="443">D376</f>
        <v>Berkhamsted</v>
      </c>
      <c r="N376" s="34">
        <f t="shared" ref="N376:N383" si="444">E376</f>
        <v>47.56</v>
      </c>
      <c r="O376" s="36">
        <v>14</v>
      </c>
      <c r="P376" s="36"/>
      <c r="Q376" s="20">
        <v>2</v>
      </c>
      <c r="R376" s="112">
        <f t="shared" si="418"/>
        <v>1</v>
      </c>
      <c r="S376" s="42" t="str">
        <f t="shared" ref="S376:S383" si="445">CONCATENATE(TEXT(O376,0),TEXT(Q376,0),TEXT(R376,0))</f>
        <v>1421</v>
      </c>
      <c r="T376" s="19" t="str">
        <f t="shared" ref="T376:V383" si="446">VLOOKUP($R376,$K$376:$N$383,T$28,)</f>
        <v>Amelia Dewar</v>
      </c>
      <c r="U376" s="19" t="str">
        <f t="shared" si="446"/>
        <v>Berkhamsted</v>
      </c>
      <c r="V376" s="30">
        <f t="shared" si="446"/>
        <v>47.56</v>
      </c>
      <c r="X376" s="17">
        <f t="shared" si="436"/>
        <v>2</v>
      </c>
      <c r="Y376" s="19">
        <f t="shared" si="437"/>
        <v>1</v>
      </c>
      <c r="Z376" s="43">
        <f>VLOOKUP($S376,'Programme and CT sheets'!$A:$I,8,)</f>
        <v>50.79</v>
      </c>
      <c r="AB376" s="44" t="str">
        <f t="shared" si="438"/>
        <v>Amelia Dewar</v>
      </c>
      <c r="AC376" s="44" t="str">
        <f t="shared" si="439"/>
        <v>Berkhamsted</v>
      </c>
      <c r="AE376" s="11">
        <f t="shared" si="425"/>
        <v>10</v>
      </c>
      <c r="AF376" s="7">
        <f t="shared" si="440"/>
        <v>50.79</v>
      </c>
      <c r="AG376" s="7"/>
      <c r="AH376" s="147">
        <f t="shared" si="441"/>
        <v>9</v>
      </c>
      <c r="AI376" s="135" t="str">
        <f t="shared" si="428"/>
        <v>Mia Hickman</v>
      </c>
      <c r="AJ376" s="135" t="str">
        <f t="shared" si="429"/>
        <v>Berkhamsted</v>
      </c>
      <c r="AK376" s="148">
        <f t="shared" si="430"/>
        <v>52.97</v>
      </c>
      <c r="AL376" s="148">
        <f t="shared" si="431"/>
        <v>50.41</v>
      </c>
      <c r="AM376" s="149" t="str">
        <f>IFERROR(IF(FIND("DQ",AL376),VLOOKUP(AL376,'DQ Codes'!$B:$C,2,),""),"")</f>
        <v/>
      </c>
    </row>
    <row r="377" spans="2:39" ht="15" customHeight="1" x14ac:dyDescent="0.25">
      <c r="B377" s="11">
        <v>10</v>
      </c>
      <c r="C377" t="s">
        <v>67</v>
      </c>
      <c r="D377" t="s">
        <v>49</v>
      </c>
      <c r="E377" s="7">
        <v>46.32</v>
      </c>
      <c r="K377" s="108">
        <v>8</v>
      </c>
      <c r="L377" s="36" t="str">
        <f t="shared" si="442"/>
        <v>Vicoria Daley</v>
      </c>
      <c r="M377" s="36" t="str">
        <f t="shared" si="443"/>
        <v>Maltman's Green</v>
      </c>
      <c r="N377" s="37">
        <f t="shared" si="444"/>
        <v>46.32</v>
      </c>
      <c r="O377" s="36">
        <v>14</v>
      </c>
      <c r="P377" s="36"/>
      <c r="Q377" s="20">
        <v>2</v>
      </c>
      <c r="R377" s="112">
        <f t="shared" si="418"/>
        <v>8</v>
      </c>
      <c r="S377" s="42" t="str">
        <f t="shared" si="445"/>
        <v>1428</v>
      </c>
      <c r="T377" s="19" t="str">
        <f t="shared" si="446"/>
        <v>Vicoria Daley</v>
      </c>
      <c r="U377" s="19" t="str">
        <f t="shared" si="446"/>
        <v>Maltman's Green</v>
      </c>
      <c r="V377" s="30">
        <f t="shared" si="446"/>
        <v>46.32</v>
      </c>
      <c r="X377" s="17">
        <f t="shared" si="436"/>
        <v>2</v>
      </c>
      <c r="Y377" s="19">
        <f t="shared" si="437"/>
        <v>8</v>
      </c>
      <c r="Z377" s="43">
        <f>VLOOKUP($S377,'Programme and CT sheets'!$A:$I,8,)</f>
        <v>40.69</v>
      </c>
      <c r="AB377" s="44" t="str">
        <f t="shared" si="438"/>
        <v>Vicoria Daley</v>
      </c>
      <c r="AC377" s="44" t="str">
        <f t="shared" si="439"/>
        <v>Maltman's Green</v>
      </c>
      <c r="AE377" s="11">
        <f t="shared" si="425"/>
        <v>3</v>
      </c>
      <c r="AF377" s="7">
        <f t="shared" si="440"/>
        <v>40.69</v>
      </c>
      <c r="AG377" s="7"/>
      <c r="AH377" s="147">
        <f t="shared" si="441"/>
        <v>10</v>
      </c>
      <c r="AI377" s="135" t="str">
        <f t="shared" si="428"/>
        <v>Amelia Dewar</v>
      </c>
      <c r="AJ377" s="135" t="str">
        <f t="shared" si="429"/>
        <v>Berkhamsted</v>
      </c>
      <c r="AK377" s="148">
        <f t="shared" si="430"/>
        <v>47.56</v>
      </c>
      <c r="AL377" s="148">
        <f t="shared" si="431"/>
        <v>50.79</v>
      </c>
      <c r="AM377" s="149" t="str">
        <f>IFERROR(IF(FIND("DQ",AL377),VLOOKUP(AL377,'DQ Codes'!$B:$C,2,),""),"")</f>
        <v/>
      </c>
    </row>
    <row r="378" spans="2:39" ht="15" customHeight="1" x14ac:dyDescent="0.25">
      <c r="B378" s="11">
        <v>11</v>
      </c>
      <c r="C378" t="s">
        <v>90</v>
      </c>
      <c r="D378" t="s">
        <v>61</v>
      </c>
      <c r="E378" s="7">
        <v>45.33</v>
      </c>
      <c r="K378" s="108">
        <v>2</v>
      </c>
      <c r="L378" s="36" t="str">
        <f t="shared" si="442"/>
        <v>Raissa Vickery</v>
      </c>
      <c r="M378" s="36" t="str">
        <f t="shared" si="443"/>
        <v>St Alban's High Sch</v>
      </c>
      <c r="N378" s="37">
        <f t="shared" si="444"/>
        <v>45.33</v>
      </c>
      <c r="O378" s="36">
        <v>14</v>
      </c>
      <c r="P378" s="36"/>
      <c r="Q378" s="20">
        <v>2</v>
      </c>
      <c r="R378" s="112">
        <f t="shared" si="418"/>
        <v>2</v>
      </c>
      <c r="S378" s="42" t="str">
        <f t="shared" si="445"/>
        <v>1422</v>
      </c>
      <c r="T378" s="19" t="str">
        <f t="shared" si="446"/>
        <v>Raissa Vickery</v>
      </c>
      <c r="U378" s="19" t="str">
        <f t="shared" si="446"/>
        <v>St Alban's High Sch</v>
      </c>
      <c r="V378" s="30">
        <f t="shared" si="446"/>
        <v>45.33</v>
      </c>
      <c r="X378" s="17">
        <f t="shared" si="436"/>
        <v>2</v>
      </c>
      <c r="Y378" s="19">
        <f t="shared" si="437"/>
        <v>2</v>
      </c>
      <c r="Z378" s="43">
        <f>VLOOKUP($S378,'Programme and CT sheets'!$A:$I,8,)</f>
        <v>199.98</v>
      </c>
      <c r="AB378" s="44" t="str">
        <f t="shared" si="438"/>
        <v>Raissa Vickery</v>
      </c>
      <c r="AC378" s="44" t="str">
        <f t="shared" si="439"/>
        <v>St Alban's High Sch</v>
      </c>
      <c r="AE378" s="11">
        <f t="shared" si="425"/>
        <v>15</v>
      </c>
      <c r="AF378" s="7">
        <f t="shared" si="440"/>
        <v>199.98</v>
      </c>
      <c r="AG378" s="7"/>
      <c r="AH378" s="147">
        <f t="shared" si="441"/>
        <v>11</v>
      </c>
      <c r="AI378" s="135" t="str">
        <f t="shared" si="428"/>
        <v>Áine Dunwoodie</v>
      </c>
      <c r="AJ378" s="135" t="str">
        <f t="shared" si="429"/>
        <v>Abbot's Hill</v>
      </c>
      <c r="AK378" s="148">
        <f t="shared" si="430"/>
        <v>48.42</v>
      </c>
      <c r="AL378" s="148">
        <f t="shared" si="431"/>
        <v>53.34</v>
      </c>
      <c r="AM378" s="149" t="str">
        <f>IFERROR(IF(FIND("DQ",AL378),VLOOKUP(AL378,'DQ Codes'!$B:$C,2,),""),"")</f>
        <v/>
      </c>
    </row>
    <row r="379" spans="2:39" ht="15" customHeight="1" x14ac:dyDescent="0.25">
      <c r="B379" s="11">
        <v>12</v>
      </c>
      <c r="C379" t="s">
        <v>64</v>
      </c>
      <c r="D379" t="s">
        <v>46</v>
      </c>
      <c r="E379" s="7">
        <v>44.52</v>
      </c>
      <c r="K379" s="108">
        <v>7</v>
      </c>
      <c r="L379" s="36" t="str">
        <f t="shared" si="442"/>
        <v>Alexandra Braniff</v>
      </c>
      <c r="M379" s="36" t="str">
        <f t="shared" si="443"/>
        <v>Cassiobury</v>
      </c>
      <c r="N379" s="37">
        <f t="shared" si="444"/>
        <v>44.52</v>
      </c>
      <c r="O379" s="36">
        <v>14</v>
      </c>
      <c r="P379" s="36"/>
      <c r="Q379" s="20">
        <v>2</v>
      </c>
      <c r="R379" s="112">
        <f t="shared" si="418"/>
        <v>7</v>
      </c>
      <c r="S379" s="42" t="str">
        <f t="shared" si="445"/>
        <v>1427</v>
      </c>
      <c r="T379" s="19" t="str">
        <f t="shared" si="446"/>
        <v>Alexandra Braniff</v>
      </c>
      <c r="U379" s="19" t="str">
        <f t="shared" si="446"/>
        <v>Cassiobury</v>
      </c>
      <c r="V379" s="30">
        <f t="shared" si="446"/>
        <v>44.52</v>
      </c>
      <c r="X379" s="17">
        <f t="shared" si="436"/>
        <v>2</v>
      </c>
      <c r="Y379" s="19">
        <f t="shared" si="437"/>
        <v>7</v>
      </c>
      <c r="Z379" s="43">
        <f>VLOOKUP($S379,'Programme and CT sheets'!$A:$I,8,)</f>
        <v>44.24</v>
      </c>
      <c r="AB379" s="44" t="str">
        <f t="shared" si="438"/>
        <v>Alexandra Braniff</v>
      </c>
      <c r="AC379" s="44" t="str">
        <f t="shared" si="439"/>
        <v>Cassiobury</v>
      </c>
      <c r="AE379" s="11">
        <f t="shared" si="425"/>
        <v>6</v>
      </c>
      <c r="AF379" s="7">
        <f t="shared" si="440"/>
        <v>44.24</v>
      </c>
      <c r="AG379" s="7"/>
      <c r="AH379" s="147">
        <f t="shared" si="441"/>
        <v>12</v>
      </c>
      <c r="AI379" s="135" t="str">
        <f t="shared" si="428"/>
        <v>Amelia Jones</v>
      </c>
      <c r="AJ379" s="135" t="str">
        <f t="shared" si="429"/>
        <v>Russell School</v>
      </c>
      <c r="AK379" s="148">
        <f t="shared" si="430"/>
        <v>48.79</v>
      </c>
      <c r="AL379" s="148">
        <f t="shared" si="431"/>
        <v>54.51</v>
      </c>
      <c r="AM379" s="149" t="str">
        <f>IFERROR(IF(FIND("DQ",AL379),VLOOKUP(AL379,'DQ Codes'!$B:$C,2,),""),"")</f>
        <v/>
      </c>
    </row>
    <row r="380" spans="2:39" ht="15" customHeight="1" x14ac:dyDescent="0.25">
      <c r="B380" s="11">
        <v>13</v>
      </c>
      <c r="C380" t="s">
        <v>85</v>
      </c>
      <c r="D380" t="s">
        <v>59</v>
      </c>
      <c r="E380" s="7">
        <v>44.44</v>
      </c>
      <c r="K380" s="108">
        <v>3</v>
      </c>
      <c r="L380" s="36" t="str">
        <f t="shared" si="442"/>
        <v>Annie Reynolds</v>
      </c>
      <c r="M380" s="36" t="str">
        <f t="shared" si="443"/>
        <v>Heatherton House</v>
      </c>
      <c r="N380" s="37">
        <f t="shared" si="444"/>
        <v>44.44</v>
      </c>
      <c r="O380" s="36">
        <v>14</v>
      </c>
      <c r="P380" s="36"/>
      <c r="Q380" s="20">
        <v>2</v>
      </c>
      <c r="R380" s="112">
        <f t="shared" si="418"/>
        <v>3</v>
      </c>
      <c r="S380" s="42" t="str">
        <f t="shared" si="445"/>
        <v>1423</v>
      </c>
      <c r="T380" s="19" t="str">
        <f t="shared" si="446"/>
        <v>Annie Reynolds</v>
      </c>
      <c r="U380" s="19" t="str">
        <f t="shared" si="446"/>
        <v>Heatherton House</v>
      </c>
      <c r="V380" s="30">
        <f t="shared" si="446"/>
        <v>44.44</v>
      </c>
      <c r="X380" s="17">
        <f t="shared" si="436"/>
        <v>2</v>
      </c>
      <c r="Y380" s="19">
        <f t="shared" si="437"/>
        <v>3</v>
      </c>
      <c r="Z380" s="43">
        <f>VLOOKUP($S380,'Programme and CT sheets'!$A:$I,8,)</f>
        <v>45.96</v>
      </c>
      <c r="AB380" s="44" t="str">
        <f t="shared" si="438"/>
        <v>Annie Reynolds</v>
      </c>
      <c r="AC380" s="44" t="str">
        <f t="shared" si="439"/>
        <v>Heatherton House</v>
      </c>
      <c r="AE380" s="11">
        <f t="shared" si="425"/>
        <v>7</v>
      </c>
      <c r="AF380" s="7">
        <f t="shared" si="440"/>
        <v>45.96</v>
      </c>
      <c r="AG380" s="7"/>
      <c r="AH380" s="147">
        <f t="shared" si="441"/>
        <v>13</v>
      </c>
      <c r="AI380" s="135" t="str">
        <f t="shared" si="428"/>
        <v>Amber Harber</v>
      </c>
      <c r="AJ380" s="135" t="str">
        <f t="shared" si="429"/>
        <v>Killigrew</v>
      </c>
      <c r="AK380" s="148">
        <f t="shared" si="430"/>
        <v>57.49</v>
      </c>
      <c r="AL380" s="148">
        <f t="shared" si="431"/>
        <v>54.65</v>
      </c>
      <c r="AM380" s="149" t="str">
        <f>IFERROR(IF(FIND("DQ",AL380),VLOOKUP(AL380,'DQ Codes'!$B:$C,2,),""),"")</f>
        <v/>
      </c>
    </row>
    <row r="381" spans="2:39" ht="15" customHeight="1" x14ac:dyDescent="0.25">
      <c r="B381" s="11">
        <v>14</v>
      </c>
      <c r="C381" t="s">
        <v>84</v>
      </c>
      <c r="D381" t="s">
        <v>58</v>
      </c>
      <c r="E381" s="7">
        <v>42.18</v>
      </c>
      <c r="K381" s="108">
        <v>6</v>
      </c>
      <c r="L381" s="36" t="str">
        <f t="shared" si="442"/>
        <v>Lucy Quill</v>
      </c>
      <c r="M381" s="36" t="str">
        <f t="shared" si="443"/>
        <v>The Gateway</v>
      </c>
      <c r="N381" s="37">
        <f t="shared" si="444"/>
        <v>42.18</v>
      </c>
      <c r="O381" s="36">
        <v>14</v>
      </c>
      <c r="P381" s="36"/>
      <c r="Q381" s="20">
        <v>2</v>
      </c>
      <c r="R381" s="112">
        <f t="shared" si="418"/>
        <v>6</v>
      </c>
      <c r="S381" s="42" t="str">
        <f t="shared" si="445"/>
        <v>1426</v>
      </c>
      <c r="T381" s="19" t="str">
        <f t="shared" si="446"/>
        <v>Lucy Quill</v>
      </c>
      <c r="U381" s="19" t="str">
        <f t="shared" si="446"/>
        <v>The Gateway</v>
      </c>
      <c r="V381" s="30">
        <f t="shared" si="446"/>
        <v>42.18</v>
      </c>
      <c r="X381" s="17">
        <f t="shared" si="436"/>
        <v>2</v>
      </c>
      <c r="Y381" s="19">
        <f t="shared" si="437"/>
        <v>6</v>
      </c>
      <c r="Z381" s="43">
        <f>VLOOKUP($S381,'Programme and CT sheets'!$A:$I,8,)</f>
        <v>42.07</v>
      </c>
      <c r="AB381" s="44" t="str">
        <f t="shared" si="438"/>
        <v>Lucy Quill</v>
      </c>
      <c r="AC381" s="44" t="str">
        <f t="shared" si="439"/>
        <v>The Gateway</v>
      </c>
      <c r="AE381" s="11">
        <f t="shared" si="425"/>
        <v>4</v>
      </c>
      <c r="AF381" s="7">
        <f t="shared" si="440"/>
        <v>42.07</v>
      </c>
      <c r="AG381" s="7"/>
      <c r="AH381" s="147">
        <f t="shared" si="441"/>
        <v>14</v>
      </c>
      <c r="AI381" s="135" t="str">
        <f t="shared" si="428"/>
        <v>Zara Holligan</v>
      </c>
      <c r="AJ381" s="135" t="str">
        <f t="shared" si="429"/>
        <v>Maltman's Green</v>
      </c>
      <c r="AK381" s="148">
        <f t="shared" si="430"/>
        <v>49.57</v>
      </c>
      <c r="AL381" s="148">
        <f t="shared" si="431"/>
        <v>57.2</v>
      </c>
      <c r="AM381" s="149" t="str">
        <f>IFERROR(IF(FIND("DQ",AL381),VLOOKUP(AL381,'DQ Codes'!$B:$C,2,),""),"")</f>
        <v/>
      </c>
    </row>
    <row r="382" spans="2:39" ht="15" customHeight="1" x14ac:dyDescent="0.25">
      <c r="B382" s="11">
        <v>15</v>
      </c>
      <c r="C382" t="s">
        <v>88</v>
      </c>
      <c r="D382" t="s">
        <v>22</v>
      </c>
      <c r="E382" s="7">
        <v>39.83</v>
      </c>
      <c r="K382" s="108">
        <v>4</v>
      </c>
      <c r="L382" s="36" t="str">
        <f t="shared" si="442"/>
        <v>Kreswin Smith</v>
      </c>
      <c r="M382" s="36" t="str">
        <f t="shared" si="443"/>
        <v>Great Missenden</v>
      </c>
      <c r="N382" s="37">
        <f t="shared" si="444"/>
        <v>39.83</v>
      </c>
      <c r="O382" s="36">
        <v>14</v>
      </c>
      <c r="P382" s="36"/>
      <c r="Q382" s="20">
        <v>2</v>
      </c>
      <c r="R382" s="112">
        <f t="shared" si="418"/>
        <v>4</v>
      </c>
      <c r="S382" s="42" t="str">
        <f t="shared" si="445"/>
        <v>1424</v>
      </c>
      <c r="T382" s="19" t="str">
        <f t="shared" si="446"/>
        <v>Kreswin Smith</v>
      </c>
      <c r="U382" s="19" t="str">
        <f t="shared" si="446"/>
        <v>Great Missenden</v>
      </c>
      <c r="V382" s="30">
        <f t="shared" si="446"/>
        <v>39.83</v>
      </c>
      <c r="X382" s="17">
        <f t="shared" si="436"/>
        <v>2</v>
      </c>
      <c r="Y382" s="19">
        <f t="shared" si="437"/>
        <v>4</v>
      </c>
      <c r="Z382" s="43">
        <f>VLOOKUP($S382,'Programme and CT sheets'!$A:$I,8,)</f>
        <v>37.22</v>
      </c>
      <c r="AB382" s="44" t="str">
        <f t="shared" si="438"/>
        <v>Kreswin Smith</v>
      </c>
      <c r="AC382" s="44" t="str">
        <f t="shared" si="439"/>
        <v>Great Missenden</v>
      </c>
      <c r="AE382" s="11">
        <f t="shared" si="425"/>
        <v>2</v>
      </c>
      <c r="AF382" s="7">
        <f t="shared" si="440"/>
        <v>37.22</v>
      </c>
      <c r="AG382" s="7"/>
      <c r="AH382" s="147">
        <f t="shared" si="441"/>
        <v>15</v>
      </c>
      <c r="AI382" s="135" t="str">
        <f t="shared" si="428"/>
        <v>Raissa Vickery</v>
      </c>
      <c r="AJ382" s="135" t="str">
        <f t="shared" si="429"/>
        <v>St Alban's High Sch</v>
      </c>
      <c r="AK382" s="148">
        <f t="shared" si="430"/>
        <v>45.33</v>
      </c>
      <c r="AL382" s="148" t="s">
        <v>499</v>
      </c>
      <c r="AM382" s="149" t="str">
        <f>IFERROR(IF(FIND("DQ",AL382),VLOOKUP(AL382,'DQ Codes'!$B:$C,2,),""),"")</f>
        <v/>
      </c>
    </row>
    <row r="383" spans="2:39" ht="15" customHeight="1" x14ac:dyDescent="0.25">
      <c r="B383" s="11">
        <v>16</v>
      </c>
      <c r="C383" t="s">
        <v>63</v>
      </c>
      <c r="D383" t="s">
        <v>45</v>
      </c>
      <c r="E383" s="7">
        <v>36.07</v>
      </c>
      <c r="K383" s="111">
        <v>5</v>
      </c>
      <c r="L383" s="38" t="str">
        <f t="shared" si="442"/>
        <v>Tsala Bernholt</v>
      </c>
      <c r="M383" s="38" t="str">
        <f t="shared" si="443"/>
        <v>Haberdashers Girls</v>
      </c>
      <c r="N383" s="39">
        <f t="shared" si="444"/>
        <v>36.07</v>
      </c>
      <c r="O383" s="36">
        <v>14</v>
      </c>
      <c r="P383" s="36"/>
      <c r="Q383" s="20">
        <v>2</v>
      </c>
      <c r="R383" s="112">
        <f t="shared" si="418"/>
        <v>5</v>
      </c>
      <c r="S383" s="42" t="str">
        <f t="shared" si="445"/>
        <v>1425</v>
      </c>
      <c r="T383" s="19" t="str">
        <f t="shared" si="446"/>
        <v>Tsala Bernholt</v>
      </c>
      <c r="U383" s="19" t="str">
        <f t="shared" si="446"/>
        <v>Haberdashers Girls</v>
      </c>
      <c r="V383" s="30">
        <f t="shared" si="446"/>
        <v>36.07</v>
      </c>
      <c r="X383" s="17">
        <f t="shared" si="436"/>
        <v>2</v>
      </c>
      <c r="Y383" s="19">
        <f t="shared" si="437"/>
        <v>5</v>
      </c>
      <c r="Z383" s="43">
        <f>VLOOKUP($S383,'Programme and CT sheets'!$A:$I,8,)</f>
        <v>35.67</v>
      </c>
      <c r="AB383" s="44" t="str">
        <f t="shared" si="438"/>
        <v>Tsala Bernholt</v>
      </c>
      <c r="AC383" s="44" t="str">
        <f t="shared" si="439"/>
        <v>Haberdashers Girls</v>
      </c>
      <c r="AE383" s="11">
        <f t="shared" si="425"/>
        <v>1</v>
      </c>
      <c r="AF383" s="7">
        <f t="shared" si="440"/>
        <v>35.67</v>
      </c>
      <c r="AG383" s="7"/>
      <c r="AH383" s="147">
        <f t="shared" si="441"/>
        <v>16</v>
      </c>
      <c r="AI383" s="135" t="str">
        <f t="shared" si="428"/>
        <v>Phoebe  Rainbow</v>
      </c>
      <c r="AJ383" s="135" t="str">
        <f t="shared" si="429"/>
        <v>Christ Church</v>
      </c>
      <c r="AK383" s="148">
        <f t="shared" si="430"/>
        <v>51.83</v>
      </c>
      <c r="AL383" s="148" t="s">
        <v>499</v>
      </c>
      <c r="AM383" s="149" t="str">
        <f>IFERROR(IF(FIND("DQ",AL383),VLOOKUP(AL383,'DQ Codes'!$B:$C,2,),""),"")</f>
        <v/>
      </c>
    </row>
    <row r="384" spans="2:39" ht="15" customHeight="1" x14ac:dyDescent="0.25">
      <c r="E384" s="7"/>
      <c r="K384" s="153"/>
      <c r="L384" s="36"/>
      <c r="M384" s="36"/>
      <c r="N384" s="36"/>
      <c r="O384" s="36"/>
      <c r="P384" s="36"/>
      <c r="Q384" s="20"/>
      <c r="R384" s="112"/>
      <c r="S384" s="42"/>
      <c r="V384" s="30"/>
      <c r="X384" s="17"/>
      <c r="Z384" s="43"/>
      <c r="AB384" s="44"/>
      <c r="AC384" s="44"/>
      <c r="AE384" s="11"/>
      <c r="AF384" s="7"/>
      <c r="AG384" s="7"/>
      <c r="AH384" s="147"/>
      <c r="AK384" s="148"/>
      <c r="AL384" s="148"/>
    </row>
    <row r="385" spans="2:39" ht="15" customHeight="1" x14ac:dyDescent="0.2">
      <c r="AH385" s="136" t="str">
        <f>B386&amp;" - "&amp;C386&amp;" - "&amp;E386</f>
        <v>Event 15 - Year 6 Boys - 50m Butterfly</v>
      </c>
    </row>
    <row r="386" spans="2:39" ht="15" customHeight="1" x14ac:dyDescent="0.2">
      <c r="B386" s="24" t="s">
        <v>349</v>
      </c>
      <c r="C386" s="2" t="s">
        <v>3</v>
      </c>
      <c r="D386" s="1"/>
      <c r="E386" s="13" t="s">
        <v>145</v>
      </c>
      <c r="G386" s="17" t="s">
        <v>356</v>
      </c>
      <c r="I386" s="19">
        <v>3</v>
      </c>
      <c r="K386" s="19" t="s">
        <v>365</v>
      </c>
      <c r="O386" s="19" t="s">
        <v>368</v>
      </c>
      <c r="P386" s="19" t="s">
        <v>369</v>
      </c>
      <c r="Q386" s="19" t="s">
        <v>367</v>
      </c>
      <c r="R386" s="19" t="s">
        <v>366</v>
      </c>
      <c r="T386" s="19">
        <v>2</v>
      </c>
      <c r="U386" s="19">
        <f>T386+1</f>
        <v>3</v>
      </c>
      <c r="V386" s="17">
        <f>U386+1</f>
        <v>4</v>
      </c>
      <c r="X386" s="19" t="s">
        <v>367</v>
      </c>
      <c r="Y386" s="19" t="s">
        <v>366</v>
      </c>
      <c r="Z386" s="19" t="s">
        <v>372</v>
      </c>
      <c r="AA386" s="19" t="s">
        <v>373</v>
      </c>
      <c r="AB386" s="19" t="s">
        <v>369</v>
      </c>
      <c r="AC386" s="19" t="s">
        <v>374</v>
      </c>
      <c r="AE386" s="19" t="s">
        <v>375</v>
      </c>
      <c r="AF386" s="19"/>
      <c r="AG386" s="19" t="s">
        <v>371</v>
      </c>
      <c r="AH386" s="145" t="s">
        <v>382</v>
      </c>
      <c r="AI386" s="145" t="s">
        <v>369</v>
      </c>
      <c r="AJ386" s="145" t="s">
        <v>374</v>
      </c>
      <c r="AK386" s="146" t="s">
        <v>384</v>
      </c>
      <c r="AL386" s="146" t="s">
        <v>383</v>
      </c>
    </row>
    <row r="387" spans="2:39" ht="15" customHeight="1" x14ac:dyDescent="0.25">
      <c r="B387" s="11">
        <v>1</v>
      </c>
      <c r="C387" t="s">
        <v>189</v>
      </c>
      <c r="D387" t="s">
        <v>15</v>
      </c>
      <c r="E387" s="7">
        <v>49.82</v>
      </c>
      <c r="K387" s="107">
        <v>1</v>
      </c>
      <c r="L387" s="33" t="str">
        <f t="shared" ref="L387:L410" si="447">C387</f>
        <v>William Rayfield</v>
      </c>
      <c r="M387" s="33" t="str">
        <f t="shared" ref="M387:M410" si="448">D387</f>
        <v>Heath Mount</v>
      </c>
      <c r="N387" s="34">
        <f t="shared" ref="N387:N410" si="449">E387</f>
        <v>49.82</v>
      </c>
      <c r="O387" s="36">
        <v>15</v>
      </c>
      <c r="P387" s="36"/>
      <c r="Q387" s="20">
        <v>1</v>
      </c>
      <c r="R387" s="112">
        <f t="shared" ref="R387:R410" si="450">K387</f>
        <v>1</v>
      </c>
      <c r="S387" s="42" t="str">
        <f t="shared" ref="S387:S410" si="451">CONCATENATE(TEXT(O387,0),TEXT(Q387,0),TEXT(R387,0))</f>
        <v>1511</v>
      </c>
      <c r="T387" s="19" t="str">
        <f t="shared" ref="T387:V394" si="452">VLOOKUP($R387,$K$387:$N$394,T$28,)</f>
        <v>William Rayfield</v>
      </c>
      <c r="U387" s="19" t="str">
        <f t="shared" si="452"/>
        <v>Heath Mount</v>
      </c>
      <c r="V387" s="30">
        <f t="shared" si="452"/>
        <v>49.82</v>
      </c>
      <c r="X387" s="17">
        <f t="shared" ref="X387" si="453">IF(Q387="","",Q387)</f>
        <v>1</v>
      </c>
      <c r="Y387" s="19">
        <f t="shared" ref="Y387" si="454">R387</f>
        <v>1</v>
      </c>
      <c r="Z387" s="43">
        <f>VLOOKUP($S387,'Programme and CT sheets'!$A:$I,8,)</f>
        <v>199.5</v>
      </c>
      <c r="AB387" s="44" t="str">
        <f t="shared" ref="AB387" si="455">T387</f>
        <v>William Rayfield</v>
      </c>
      <c r="AC387" s="44" t="str">
        <f t="shared" ref="AC387" si="456">U387</f>
        <v>Heath Mount</v>
      </c>
      <c r="AE387" s="11">
        <f>IFERROR(RANK(Z387,$Z$387:$Z$410,1),"DQ")</f>
        <v>24</v>
      </c>
      <c r="AF387" s="7">
        <f t="shared" ref="AF387" si="457">Z387</f>
        <v>199.5</v>
      </c>
      <c r="AG387" s="7"/>
      <c r="AH387" s="147">
        <f t="shared" ref="AH387" si="458">B387</f>
        <v>1</v>
      </c>
      <c r="AI387" s="135" t="str">
        <f>VLOOKUP(VLOOKUP($AH387,$AE$387:$AF$410,2,),$Z$387:$AC$410,3,)</f>
        <v>Eamon Bradley</v>
      </c>
      <c r="AJ387" s="135" t="str">
        <f>VLOOKUP(VLOOKUP($AH387,$AE$387:$AF$410,2,),$Z$387:$AC$410,4,)</f>
        <v>Bedford</v>
      </c>
      <c r="AK387" s="148">
        <f>VLOOKUP($AI387,$C$387:$E$410,3,)</f>
        <v>38.340000000000003</v>
      </c>
      <c r="AL387" s="148">
        <f>VLOOKUP($AH387,$AE$387:$AF$410,2,)</f>
        <v>36.07</v>
      </c>
      <c r="AM387" s="149" t="str">
        <f>IFERROR(IF(FIND("DQ",AL387),VLOOKUP(AL387,'DQ Codes'!$B:$C,2,),""),"")</f>
        <v/>
      </c>
    </row>
    <row r="388" spans="2:39" ht="15" customHeight="1" x14ac:dyDescent="0.25">
      <c r="B388" s="11">
        <v>2</v>
      </c>
      <c r="C388" t="s">
        <v>173</v>
      </c>
      <c r="D388" t="s">
        <v>174</v>
      </c>
      <c r="E388" s="7">
        <v>49.46</v>
      </c>
      <c r="K388" s="108">
        <v>8</v>
      </c>
      <c r="L388" s="36" t="str">
        <f t="shared" si="447"/>
        <v>James Coleman</v>
      </c>
      <c r="M388" s="36" t="str">
        <f t="shared" si="448"/>
        <v>Mandeville</v>
      </c>
      <c r="N388" s="37">
        <f t="shared" si="449"/>
        <v>49.46</v>
      </c>
      <c r="O388" s="36">
        <v>15</v>
      </c>
      <c r="P388" s="36"/>
      <c r="Q388" s="20">
        <v>1</v>
      </c>
      <c r="R388" s="112">
        <f t="shared" si="450"/>
        <v>8</v>
      </c>
      <c r="S388" s="42" t="str">
        <f t="shared" si="451"/>
        <v>1518</v>
      </c>
      <c r="T388" s="19" t="str">
        <f t="shared" si="452"/>
        <v>James Coleman</v>
      </c>
      <c r="U388" s="19" t="str">
        <f t="shared" si="452"/>
        <v>Mandeville</v>
      </c>
      <c r="V388" s="30">
        <f t="shared" si="452"/>
        <v>49.46</v>
      </c>
      <c r="X388" s="17">
        <f t="shared" ref="X388:X410" si="459">IF(Q388="","",Q388)</f>
        <v>1</v>
      </c>
      <c r="Y388" s="19">
        <f t="shared" ref="Y388:Y410" si="460">R388</f>
        <v>8</v>
      </c>
      <c r="Z388" s="43">
        <f>VLOOKUP($S388,'Programme and CT sheets'!$A:$I,8,)</f>
        <v>46.43</v>
      </c>
      <c r="AB388" s="44" t="str">
        <f t="shared" ref="AB388:AB410" si="461">T388</f>
        <v>James Coleman</v>
      </c>
      <c r="AC388" s="44" t="str">
        <f t="shared" ref="AC388:AC410" si="462">U388</f>
        <v>Mandeville</v>
      </c>
      <c r="AE388" s="11">
        <f t="shared" ref="AE388:AE410" si="463">IFERROR(RANK(Z388,$Z$387:$Z$410,1),"DQ")</f>
        <v>13</v>
      </c>
      <c r="AF388" s="7">
        <f t="shared" ref="AF388:AF410" si="464">Z388</f>
        <v>46.43</v>
      </c>
      <c r="AG388" s="7"/>
      <c r="AH388" s="147">
        <f t="shared" ref="AH388:AH410" si="465">B388</f>
        <v>2</v>
      </c>
      <c r="AI388" s="135" t="str">
        <f t="shared" ref="AI388:AI410" si="466">VLOOKUP(VLOOKUP($AH388,$AE$387:$AF$410,2,),$Z$387:$AC$410,3,)</f>
        <v>James Kaye</v>
      </c>
      <c r="AJ388" s="135" t="str">
        <f t="shared" ref="AJ388:AJ410" si="467">VLOOKUP(VLOOKUP($AH388,$AE$387:$AF$410,2,),$Z$387:$AC$410,4,)</f>
        <v>Haberdashers Boys</v>
      </c>
      <c r="AK388" s="148">
        <f t="shared" ref="AK388:AK410" si="468">VLOOKUP($AI388,$C$387:$E$410,3,)</f>
        <v>39.909999999999997</v>
      </c>
      <c r="AL388" s="148">
        <f t="shared" ref="AL388:AL406" si="469">VLOOKUP($AH388,$AE$387:$AF$410,2,)</f>
        <v>36.229999999999997</v>
      </c>
      <c r="AM388" s="149" t="str">
        <f>IFERROR(IF(FIND("DQ",AL388),VLOOKUP(AL388,'DQ Codes'!$B:$C,2,),""),"")</f>
        <v/>
      </c>
    </row>
    <row r="389" spans="2:39" ht="15" customHeight="1" x14ac:dyDescent="0.25">
      <c r="B389" s="11">
        <v>3</v>
      </c>
      <c r="C389" t="s">
        <v>180</v>
      </c>
      <c r="D389" t="s">
        <v>166</v>
      </c>
      <c r="E389" s="7">
        <v>49.37</v>
      </c>
      <c r="K389" s="108">
        <v>2</v>
      </c>
      <c r="L389" s="36" t="str">
        <f t="shared" si="447"/>
        <v>Harry Rowlands</v>
      </c>
      <c r="M389" s="36" t="str">
        <f t="shared" si="448"/>
        <v>Beechwood Park</v>
      </c>
      <c r="N389" s="37">
        <f t="shared" si="449"/>
        <v>49.37</v>
      </c>
      <c r="O389" s="36">
        <v>15</v>
      </c>
      <c r="P389" s="36"/>
      <c r="Q389" s="20">
        <v>1</v>
      </c>
      <c r="R389" s="112">
        <f t="shared" si="450"/>
        <v>2</v>
      </c>
      <c r="S389" s="42" t="str">
        <f t="shared" si="451"/>
        <v>1512</v>
      </c>
      <c r="T389" s="19" t="str">
        <f t="shared" si="452"/>
        <v>Harry Rowlands</v>
      </c>
      <c r="U389" s="19" t="str">
        <f t="shared" si="452"/>
        <v>Beechwood Park</v>
      </c>
      <c r="V389" s="30">
        <f t="shared" si="452"/>
        <v>49.37</v>
      </c>
      <c r="X389" s="17">
        <f t="shared" si="459"/>
        <v>1</v>
      </c>
      <c r="Y389" s="19">
        <f t="shared" si="460"/>
        <v>2</v>
      </c>
      <c r="Z389" s="43">
        <f>VLOOKUP($S389,'Programme and CT sheets'!$A:$I,8,)</f>
        <v>47.64</v>
      </c>
      <c r="AB389" s="44" t="str">
        <f t="shared" si="461"/>
        <v>Harry Rowlands</v>
      </c>
      <c r="AC389" s="44" t="str">
        <f t="shared" si="462"/>
        <v>Beechwood Park</v>
      </c>
      <c r="AE389" s="11">
        <f t="shared" si="463"/>
        <v>17</v>
      </c>
      <c r="AF389" s="7">
        <f t="shared" si="464"/>
        <v>47.64</v>
      </c>
      <c r="AG389" s="7"/>
      <c r="AH389" s="147">
        <f t="shared" si="465"/>
        <v>3</v>
      </c>
      <c r="AI389" s="135" t="str">
        <f t="shared" si="466"/>
        <v>Alex Cooper</v>
      </c>
      <c r="AJ389" s="135" t="str">
        <f t="shared" si="467"/>
        <v>Polehampton</v>
      </c>
      <c r="AK389" s="148">
        <f t="shared" si="468"/>
        <v>38.35</v>
      </c>
      <c r="AL389" s="148">
        <f t="shared" si="469"/>
        <v>36.28</v>
      </c>
      <c r="AM389" s="149" t="str">
        <f>IFERROR(IF(FIND("DQ",AL389),VLOOKUP(AL389,'DQ Codes'!$B:$C,2,),""),"")</f>
        <v/>
      </c>
    </row>
    <row r="390" spans="2:39" ht="15" customHeight="1" x14ac:dyDescent="0.25">
      <c r="B390" s="11">
        <v>4</v>
      </c>
      <c r="C390" s="150" t="s">
        <v>194</v>
      </c>
      <c r="D390" s="150" t="s">
        <v>195</v>
      </c>
      <c r="E390" s="7">
        <v>49.1</v>
      </c>
      <c r="K390" s="108">
        <v>7</v>
      </c>
      <c r="L390" s="36" t="str">
        <f t="shared" si="447"/>
        <v>Oliver Denton-Sparke</v>
      </c>
      <c r="M390" s="36" t="str">
        <f t="shared" si="448"/>
        <v>Grove Road</v>
      </c>
      <c r="N390" s="37">
        <f t="shared" si="449"/>
        <v>49.1</v>
      </c>
      <c r="O390" s="36">
        <v>15</v>
      </c>
      <c r="P390" s="36"/>
      <c r="Q390" s="20">
        <v>1</v>
      </c>
      <c r="R390" s="112">
        <f t="shared" si="450"/>
        <v>7</v>
      </c>
      <c r="S390" s="42" t="str">
        <f t="shared" si="451"/>
        <v>1517</v>
      </c>
      <c r="T390" s="19" t="str">
        <f t="shared" si="452"/>
        <v>Oliver Denton-Sparke</v>
      </c>
      <c r="U390" s="19" t="str">
        <f t="shared" si="452"/>
        <v>Grove Road</v>
      </c>
      <c r="V390" s="30">
        <f t="shared" si="452"/>
        <v>49.1</v>
      </c>
      <c r="X390" s="17">
        <f t="shared" si="459"/>
        <v>1</v>
      </c>
      <c r="Y390" s="19">
        <f t="shared" si="460"/>
        <v>7</v>
      </c>
      <c r="Z390" s="43">
        <f>VLOOKUP($S390,'Programme and CT sheets'!$A:$I,8,)</f>
        <v>51.15</v>
      </c>
      <c r="AB390" s="44" t="str">
        <f t="shared" si="461"/>
        <v>Oliver Denton-Sparke</v>
      </c>
      <c r="AC390" s="44" t="str">
        <f t="shared" si="462"/>
        <v>Grove Road</v>
      </c>
      <c r="AE390" s="11">
        <f t="shared" si="463"/>
        <v>19</v>
      </c>
      <c r="AF390" s="7">
        <f t="shared" si="464"/>
        <v>51.15</v>
      </c>
      <c r="AG390" s="7"/>
      <c r="AH390" s="147">
        <f t="shared" si="465"/>
        <v>4</v>
      </c>
      <c r="AI390" s="135" t="str">
        <f t="shared" si="466"/>
        <v>Joshua Heesom</v>
      </c>
      <c r="AJ390" s="135" t="str">
        <f t="shared" si="467"/>
        <v>Pope Paul</v>
      </c>
      <c r="AK390" s="148">
        <f t="shared" si="468"/>
        <v>37.520000000000003</v>
      </c>
      <c r="AL390" s="148">
        <f t="shared" si="469"/>
        <v>36.5</v>
      </c>
      <c r="AM390" s="149" t="str">
        <f>IFERROR(IF(FIND("DQ",AL390),VLOOKUP(AL390,'DQ Codes'!$B:$C,2,),""),"")</f>
        <v/>
      </c>
    </row>
    <row r="391" spans="2:39" ht="15" customHeight="1" x14ac:dyDescent="0.25">
      <c r="B391" s="11">
        <v>5</v>
      </c>
      <c r="C391" t="s">
        <v>183</v>
      </c>
      <c r="D391" t="s">
        <v>174</v>
      </c>
      <c r="E391" s="7">
        <v>48.59</v>
      </c>
      <c r="K391" s="108">
        <v>3</v>
      </c>
      <c r="L391" s="36" t="str">
        <f t="shared" si="447"/>
        <v>Tarran Barfoot</v>
      </c>
      <c r="M391" s="36" t="str">
        <f t="shared" si="448"/>
        <v>Mandeville</v>
      </c>
      <c r="N391" s="37">
        <f t="shared" si="449"/>
        <v>48.59</v>
      </c>
      <c r="O391" s="36">
        <v>15</v>
      </c>
      <c r="P391" s="36"/>
      <c r="Q391" s="20">
        <v>1</v>
      </c>
      <c r="R391" s="112">
        <f t="shared" si="450"/>
        <v>3</v>
      </c>
      <c r="S391" s="42" t="str">
        <f t="shared" si="451"/>
        <v>1513</v>
      </c>
      <c r="T391" s="19" t="str">
        <f t="shared" si="452"/>
        <v>Tarran Barfoot</v>
      </c>
      <c r="U391" s="19" t="str">
        <f t="shared" si="452"/>
        <v>Mandeville</v>
      </c>
      <c r="V391" s="30">
        <f t="shared" si="452"/>
        <v>48.59</v>
      </c>
      <c r="X391" s="17">
        <f t="shared" si="459"/>
        <v>1</v>
      </c>
      <c r="Y391" s="19">
        <f t="shared" si="460"/>
        <v>3</v>
      </c>
      <c r="Z391" s="43">
        <f>VLOOKUP($S391,'Programme and CT sheets'!$A:$I,8,)</f>
        <v>48.11</v>
      </c>
      <c r="AB391" s="44" t="str">
        <f t="shared" si="461"/>
        <v>Tarran Barfoot</v>
      </c>
      <c r="AC391" s="44" t="str">
        <f t="shared" si="462"/>
        <v>Mandeville</v>
      </c>
      <c r="AE391" s="11">
        <f t="shared" si="463"/>
        <v>18</v>
      </c>
      <c r="AF391" s="7">
        <f t="shared" si="464"/>
        <v>48.11</v>
      </c>
      <c r="AG391" s="7"/>
      <c r="AH391" s="147">
        <f t="shared" si="465"/>
        <v>5</v>
      </c>
      <c r="AI391" s="135" t="str">
        <f t="shared" si="466"/>
        <v>Max Arnold</v>
      </c>
      <c r="AJ391" s="135" t="str">
        <f t="shared" si="467"/>
        <v>Milwards School</v>
      </c>
      <c r="AK391" s="148">
        <f t="shared" si="468"/>
        <v>38.49</v>
      </c>
      <c r="AL391" s="148">
        <f t="shared" si="469"/>
        <v>37.950000000000003</v>
      </c>
      <c r="AM391" s="149" t="str">
        <f>IFERROR(IF(FIND("DQ",AL391),VLOOKUP(AL391,'DQ Codes'!$B:$C,2,),""),"")</f>
        <v/>
      </c>
    </row>
    <row r="392" spans="2:39" ht="15" customHeight="1" x14ac:dyDescent="0.25">
      <c r="B392" s="11">
        <v>6</v>
      </c>
      <c r="C392" t="s">
        <v>193</v>
      </c>
      <c r="D392" t="s">
        <v>109</v>
      </c>
      <c r="E392" s="7">
        <v>48.28</v>
      </c>
      <c r="K392" s="108">
        <v>6</v>
      </c>
      <c r="L392" s="36" t="str">
        <f t="shared" si="447"/>
        <v>Finley Guest</v>
      </c>
      <c r="M392" s="36" t="str">
        <f t="shared" si="448"/>
        <v>Kings Langley</v>
      </c>
      <c r="N392" s="37">
        <f t="shared" si="449"/>
        <v>48.28</v>
      </c>
      <c r="O392" s="36">
        <v>15</v>
      </c>
      <c r="P392" s="36"/>
      <c r="Q392" s="20">
        <v>1</v>
      </c>
      <c r="R392" s="112">
        <f t="shared" si="450"/>
        <v>6</v>
      </c>
      <c r="S392" s="42" t="str">
        <f t="shared" si="451"/>
        <v>1516</v>
      </c>
      <c r="T392" s="19" t="str">
        <f t="shared" si="452"/>
        <v>Finley Guest</v>
      </c>
      <c r="U392" s="19" t="str">
        <f t="shared" si="452"/>
        <v>Kings Langley</v>
      </c>
      <c r="V392" s="30">
        <f t="shared" si="452"/>
        <v>48.28</v>
      </c>
      <c r="X392" s="17">
        <f t="shared" si="459"/>
        <v>1</v>
      </c>
      <c r="Y392" s="19">
        <f t="shared" si="460"/>
        <v>6</v>
      </c>
      <c r="Z392" s="43">
        <f>VLOOKUP($S392,'Programme and CT sheets'!$A:$I,8,)</f>
        <v>46.54</v>
      </c>
      <c r="AB392" s="44" t="str">
        <f t="shared" si="461"/>
        <v>Finley Guest</v>
      </c>
      <c r="AC392" s="44" t="str">
        <f t="shared" si="462"/>
        <v>Kings Langley</v>
      </c>
      <c r="AE392" s="11">
        <f t="shared" si="463"/>
        <v>14</v>
      </c>
      <c r="AF392" s="7">
        <f t="shared" si="464"/>
        <v>46.54</v>
      </c>
      <c r="AG392" s="7"/>
      <c r="AH392" s="147">
        <f t="shared" si="465"/>
        <v>6</v>
      </c>
      <c r="AI392" s="135" t="str">
        <f t="shared" si="466"/>
        <v>George  Mowbray</v>
      </c>
      <c r="AJ392" s="135" t="str">
        <f t="shared" si="467"/>
        <v>Elangeni</v>
      </c>
      <c r="AK392" s="148">
        <f t="shared" si="468"/>
        <v>39.270000000000003</v>
      </c>
      <c r="AL392" s="148">
        <f t="shared" si="469"/>
        <v>39.01</v>
      </c>
      <c r="AM392" s="149" t="str">
        <f>IFERROR(IF(FIND("DQ",AL392),VLOOKUP(AL392,'DQ Codes'!$B:$C,2,),""),"")</f>
        <v/>
      </c>
    </row>
    <row r="393" spans="2:39" ht="15" customHeight="1" x14ac:dyDescent="0.25">
      <c r="B393" s="11">
        <v>7</v>
      </c>
      <c r="C393" t="s">
        <v>188</v>
      </c>
      <c r="D393" t="s">
        <v>162</v>
      </c>
      <c r="E393" s="7">
        <v>48.05</v>
      </c>
      <c r="K393" s="108">
        <v>4</v>
      </c>
      <c r="L393" s="36" t="str">
        <f t="shared" si="447"/>
        <v>Noah McCall</v>
      </c>
      <c r="M393" s="36" t="str">
        <f t="shared" si="448"/>
        <v>Elangeni</v>
      </c>
      <c r="N393" s="37">
        <f t="shared" si="449"/>
        <v>48.05</v>
      </c>
      <c r="O393" s="36">
        <v>15</v>
      </c>
      <c r="P393" s="36"/>
      <c r="Q393" s="20">
        <v>1</v>
      </c>
      <c r="R393" s="112">
        <f t="shared" si="450"/>
        <v>4</v>
      </c>
      <c r="S393" s="42" t="str">
        <f t="shared" si="451"/>
        <v>1514</v>
      </c>
      <c r="T393" s="19" t="str">
        <f t="shared" si="452"/>
        <v>Noah McCall</v>
      </c>
      <c r="U393" s="19" t="str">
        <f t="shared" si="452"/>
        <v>Elangeni</v>
      </c>
      <c r="V393" s="30">
        <f t="shared" si="452"/>
        <v>48.05</v>
      </c>
      <c r="X393" s="17">
        <f t="shared" si="459"/>
        <v>1</v>
      </c>
      <c r="Y393" s="19">
        <f t="shared" si="460"/>
        <v>4</v>
      </c>
      <c r="Z393" s="43">
        <f>VLOOKUP($S393,'Programme and CT sheets'!$A:$I,8,)</f>
        <v>47.28</v>
      </c>
      <c r="AB393" s="44" t="str">
        <f t="shared" si="461"/>
        <v>Noah McCall</v>
      </c>
      <c r="AC393" s="44" t="str">
        <f t="shared" si="462"/>
        <v>Elangeni</v>
      </c>
      <c r="AE393" s="11">
        <f t="shared" si="463"/>
        <v>15</v>
      </c>
      <c r="AF393" s="7">
        <f t="shared" si="464"/>
        <v>47.28</v>
      </c>
      <c r="AG393" s="7"/>
      <c r="AH393" s="147">
        <f t="shared" si="465"/>
        <v>7</v>
      </c>
      <c r="AI393" s="135" t="str">
        <f t="shared" si="466"/>
        <v>James Atwell</v>
      </c>
      <c r="AJ393" s="135" t="str">
        <f t="shared" si="467"/>
        <v>The Grove Jnr</v>
      </c>
      <c r="AK393" s="148">
        <f t="shared" si="468"/>
        <v>41.52</v>
      </c>
      <c r="AL393" s="148">
        <f t="shared" si="469"/>
        <v>40.409999999999997</v>
      </c>
      <c r="AM393" s="149" t="str">
        <f>IFERROR(IF(FIND("DQ",AL393),VLOOKUP(AL393,'DQ Codes'!$B:$C,2,),""),"")</f>
        <v/>
      </c>
    </row>
    <row r="394" spans="2:39" ht="15" customHeight="1" x14ac:dyDescent="0.25">
      <c r="B394" s="11">
        <v>8</v>
      </c>
      <c r="C394" t="s">
        <v>171</v>
      </c>
      <c r="D394" t="s">
        <v>23</v>
      </c>
      <c r="E394" s="7">
        <v>47.03</v>
      </c>
      <c r="K394" s="111">
        <v>5</v>
      </c>
      <c r="L394" s="38" t="str">
        <f t="shared" si="447"/>
        <v>Seve Carrillo de Albornoz</v>
      </c>
      <c r="M394" s="38" t="str">
        <f t="shared" si="448"/>
        <v>Boxmoor</v>
      </c>
      <c r="N394" s="39">
        <f t="shared" si="449"/>
        <v>47.03</v>
      </c>
      <c r="O394" s="36">
        <v>15</v>
      </c>
      <c r="P394" s="36"/>
      <c r="Q394" s="20">
        <v>1</v>
      </c>
      <c r="R394" s="112">
        <f t="shared" si="450"/>
        <v>5</v>
      </c>
      <c r="S394" s="42" t="str">
        <f t="shared" si="451"/>
        <v>1515</v>
      </c>
      <c r="T394" s="19" t="str">
        <f t="shared" si="452"/>
        <v>Seve Carrillo de Albornoz</v>
      </c>
      <c r="U394" s="19" t="str">
        <f t="shared" si="452"/>
        <v>Boxmoor</v>
      </c>
      <c r="V394" s="30">
        <f t="shared" si="452"/>
        <v>47.03</v>
      </c>
      <c r="X394" s="17">
        <f t="shared" si="459"/>
        <v>1</v>
      </c>
      <c r="Y394" s="19">
        <f t="shared" si="460"/>
        <v>5</v>
      </c>
      <c r="Z394" s="43">
        <f>VLOOKUP($S394,'Programme and CT sheets'!$A:$I,8,)</f>
        <v>53.2</v>
      </c>
      <c r="AB394" s="44" t="str">
        <f t="shared" si="461"/>
        <v>Seve Carrillo de Albornoz</v>
      </c>
      <c r="AC394" s="44" t="str">
        <f t="shared" si="462"/>
        <v>Boxmoor</v>
      </c>
      <c r="AE394" s="11">
        <f t="shared" si="463"/>
        <v>20</v>
      </c>
      <c r="AF394" s="7">
        <f t="shared" si="464"/>
        <v>53.2</v>
      </c>
      <c r="AG394" s="7"/>
      <c r="AH394" s="147">
        <f t="shared" si="465"/>
        <v>8</v>
      </c>
      <c r="AI394" s="135" t="str">
        <f t="shared" si="466"/>
        <v>Freddie Lucas</v>
      </c>
      <c r="AJ394" s="135" t="str">
        <f t="shared" si="467"/>
        <v>Chalfont St Peter</v>
      </c>
      <c r="AK394" s="148">
        <f t="shared" si="468"/>
        <v>41.67</v>
      </c>
      <c r="AL394" s="148">
        <f t="shared" si="469"/>
        <v>41.74</v>
      </c>
      <c r="AM394" s="149" t="str">
        <f>IFERROR(IF(FIND("DQ",AL394),VLOOKUP(AL394,'DQ Codes'!$B:$C,2,),""),"")</f>
        <v/>
      </c>
    </row>
    <row r="395" spans="2:39" ht="15" customHeight="1" x14ac:dyDescent="0.25">
      <c r="B395" s="11">
        <v>9</v>
      </c>
      <c r="C395" t="s">
        <v>196</v>
      </c>
      <c r="D395" t="s">
        <v>168</v>
      </c>
      <c r="E395" s="7">
        <v>46.77</v>
      </c>
      <c r="K395" s="107">
        <v>1</v>
      </c>
      <c r="L395" s="33" t="str">
        <f t="shared" si="447"/>
        <v>Alexander Kalverboer</v>
      </c>
      <c r="M395" s="33" t="str">
        <f t="shared" si="448"/>
        <v>Westbrook Hay</v>
      </c>
      <c r="N395" s="34">
        <f t="shared" si="449"/>
        <v>46.77</v>
      </c>
      <c r="O395" s="36">
        <v>15</v>
      </c>
      <c r="P395" s="36"/>
      <c r="Q395" s="20">
        <v>2</v>
      </c>
      <c r="R395" s="112">
        <f t="shared" si="450"/>
        <v>1</v>
      </c>
      <c r="S395" s="42" t="str">
        <f t="shared" si="451"/>
        <v>1521</v>
      </c>
      <c r="T395" s="19" t="str">
        <f t="shared" ref="T395:V402" si="470">VLOOKUP($R395,$K$395:$N$402,T$28,)</f>
        <v>Alexander Kalverboer</v>
      </c>
      <c r="U395" s="19" t="str">
        <f t="shared" si="470"/>
        <v>Westbrook Hay</v>
      </c>
      <c r="V395" s="30">
        <f t="shared" si="470"/>
        <v>46.77</v>
      </c>
      <c r="X395" s="17">
        <f t="shared" si="459"/>
        <v>2</v>
      </c>
      <c r="Y395" s="19">
        <f t="shared" si="460"/>
        <v>1</v>
      </c>
      <c r="Z395" s="43">
        <f>VLOOKUP($S395,'Programme and CT sheets'!$A:$I,8,)</f>
        <v>199.49</v>
      </c>
      <c r="AB395" s="44" t="str">
        <f t="shared" si="461"/>
        <v>Alexander Kalverboer</v>
      </c>
      <c r="AC395" s="44" t="str">
        <f t="shared" si="462"/>
        <v>Westbrook Hay</v>
      </c>
      <c r="AE395" s="11">
        <f t="shared" si="463"/>
        <v>23</v>
      </c>
      <c r="AF395" s="7">
        <f t="shared" si="464"/>
        <v>199.49</v>
      </c>
      <c r="AG395" s="7"/>
      <c r="AH395" s="147">
        <f t="shared" si="465"/>
        <v>9</v>
      </c>
      <c r="AI395" s="135" t="str">
        <f t="shared" si="466"/>
        <v>Tommy Maidment</v>
      </c>
      <c r="AJ395" s="135" t="str">
        <f t="shared" si="467"/>
        <v>Westbrook Hay</v>
      </c>
      <c r="AK395" s="148">
        <f t="shared" si="468"/>
        <v>40.200000000000003</v>
      </c>
      <c r="AL395" s="148">
        <f t="shared" si="469"/>
        <v>42.12</v>
      </c>
      <c r="AM395" s="149" t="str">
        <f>IFERROR(IF(FIND("DQ",AL395),VLOOKUP(AL395,'DQ Codes'!$B:$C,2,),""),"")</f>
        <v/>
      </c>
    </row>
    <row r="396" spans="2:39" ht="15" customHeight="1" x14ac:dyDescent="0.25">
      <c r="B396" s="11">
        <v>10</v>
      </c>
      <c r="C396" t="s">
        <v>179</v>
      </c>
      <c r="D396" t="s">
        <v>164</v>
      </c>
      <c r="E396" s="7">
        <v>46.19</v>
      </c>
      <c r="K396" s="108">
        <v>8</v>
      </c>
      <c r="L396" s="36" t="str">
        <f t="shared" si="447"/>
        <v>Mac Lothian</v>
      </c>
      <c r="M396" s="36" t="str">
        <f t="shared" si="448"/>
        <v>Gayhurst School</v>
      </c>
      <c r="N396" s="37">
        <f t="shared" si="449"/>
        <v>46.19</v>
      </c>
      <c r="O396" s="36">
        <v>15</v>
      </c>
      <c r="P396" s="36"/>
      <c r="Q396" s="20">
        <v>2</v>
      </c>
      <c r="R396" s="112">
        <f t="shared" si="450"/>
        <v>8</v>
      </c>
      <c r="S396" s="42" t="str">
        <f t="shared" si="451"/>
        <v>1528</v>
      </c>
      <c r="T396" s="19" t="str">
        <f t="shared" si="470"/>
        <v>Mac Lothian</v>
      </c>
      <c r="U396" s="19" t="str">
        <f t="shared" si="470"/>
        <v>Gayhurst School</v>
      </c>
      <c r="V396" s="30">
        <f t="shared" si="470"/>
        <v>46.19</v>
      </c>
      <c r="X396" s="17">
        <f t="shared" si="459"/>
        <v>2</v>
      </c>
      <c r="Y396" s="19">
        <f t="shared" si="460"/>
        <v>8</v>
      </c>
      <c r="Z396" s="43">
        <f>VLOOKUP($S396,'Programme and CT sheets'!$A:$I,8,)</f>
        <v>199.48</v>
      </c>
      <c r="AB396" s="44" t="str">
        <f t="shared" si="461"/>
        <v>Mac Lothian</v>
      </c>
      <c r="AC396" s="44" t="str">
        <f t="shared" si="462"/>
        <v>Gayhurst School</v>
      </c>
      <c r="AE396" s="11">
        <f t="shared" si="463"/>
        <v>22</v>
      </c>
      <c r="AF396" s="7">
        <f t="shared" si="464"/>
        <v>199.48</v>
      </c>
      <c r="AG396" s="7"/>
      <c r="AH396" s="147">
        <f t="shared" si="465"/>
        <v>10</v>
      </c>
      <c r="AI396" s="135" t="str">
        <f t="shared" si="466"/>
        <v>Matthew Jones</v>
      </c>
      <c r="AJ396" s="135" t="str">
        <f t="shared" si="467"/>
        <v>The Beacon</v>
      </c>
      <c r="AK396" s="148">
        <f t="shared" si="468"/>
        <v>42.65</v>
      </c>
      <c r="AL396" s="148">
        <f t="shared" si="469"/>
        <v>42.85</v>
      </c>
      <c r="AM396" s="149" t="str">
        <f>IFERROR(IF(FIND("DQ",AL396),VLOOKUP(AL396,'DQ Codes'!$B:$C,2,),""),"")</f>
        <v/>
      </c>
    </row>
    <row r="397" spans="2:39" ht="15" customHeight="1" x14ac:dyDescent="0.25">
      <c r="B397" s="11">
        <v>11</v>
      </c>
      <c r="C397" t="s">
        <v>170</v>
      </c>
      <c r="D397" t="s">
        <v>115</v>
      </c>
      <c r="E397" s="7">
        <v>45.69</v>
      </c>
      <c r="K397" s="108">
        <v>2</v>
      </c>
      <c r="L397" s="36" t="str">
        <f t="shared" si="447"/>
        <v>Harry Gibb</v>
      </c>
      <c r="M397" s="36" t="str">
        <f t="shared" si="448"/>
        <v>Chalfont St Peter</v>
      </c>
      <c r="N397" s="37">
        <f t="shared" si="449"/>
        <v>45.69</v>
      </c>
      <c r="O397" s="36">
        <v>15</v>
      </c>
      <c r="P397" s="36"/>
      <c r="Q397" s="20">
        <v>2</v>
      </c>
      <c r="R397" s="112">
        <f t="shared" si="450"/>
        <v>2</v>
      </c>
      <c r="S397" s="42" t="str">
        <f t="shared" si="451"/>
        <v>1522</v>
      </c>
      <c r="T397" s="19" t="str">
        <f t="shared" si="470"/>
        <v>Harry Gibb</v>
      </c>
      <c r="U397" s="19" t="str">
        <f t="shared" si="470"/>
        <v>Chalfont St Peter</v>
      </c>
      <c r="V397" s="30">
        <f t="shared" si="470"/>
        <v>45.69</v>
      </c>
      <c r="X397" s="17">
        <f t="shared" si="459"/>
        <v>2</v>
      </c>
      <c r="Y397" s="19">
        <f t="shared" si="460"/>
        <v>2</v>
      </c>
      <c r="Z397" s="43">
        <f>VLOOKUP($S397,'Programme and CT sheets'!$A:$I,8,)</f>
        <v>46.26</v>
      </c>
      <c r="AB397" s="44" t="str">
        <f t="shared" si="461"/>
        <v>Harry Gibb</v>
      </c>
      <c r="AC397" s="44" t="str">
        <f t="shared" si="462"/>
        <v>Chalfont St Peter</v>
      </c>
      <c r="AE397" s="11">
        <f t="shared" si="463"/>
        <v>12</v>
      </c>
      <c r="AF397" s="7">
        <f t="shared" si="464"/>
        <v>46.26</v>
      </c>
      <c r="AG397" s="7"/>
      <c r="AH397" s="147">
        <f t="shared" si="465"/>
        <v>11</v>
      </c>
      <c r="AI397" s="135" t="str">
        <f t="shared" si="466"/>
        <v>Tristan Woolven</v>
      </c>
      <c r="AJ397" s="135" t="str">
        <f t="shared" si="467"/>
        <v>Thorpe House</v>
      </c>
      <c r="AK397" s="148">
        <f t="shared" si="468"/>
        <v>42.66</v>
      </c>
      <c r="AL397" s="148">
        <f t="shared" si="469"/>
        <v>44.39</v>
      </c>
      <c r="AM397" s="149" t="str">
        <f>IFERROR(IF(FIND("DQ",AL397),VLOOKUP(AL397,'DQ Codes'!$B:$C,2,),""),"")</f>
        <v/>
      </c>
    </row>
    <row r="398" spans="2:39" ht="15" customHeight="1" x14ac:dyDescent="0.25">
      <c r="B398" s="11">
        <v>12</v>
      </c>
      <c r="C398" t="s">
        <v>169</v>
      </c>
      <c r="D398" t="s">
        <v>147</v>
      </c>
      <c r="E398" s="7">
        <v>42.66</v>
      </c>
      <c r="K398" s="108">
        <v>7</v>
      </c>
      <c r="L398" s="36" t="str">
        <f t="shared" si="447"/>
        <v>Tristan Woolven</v>
      </c>
      <c r="M398" s="36" t="str">
        <f t="shared" si="448"/>
        <v>Thorpe House</v>
      </c>
      <c r="N398" s="37">
        <f t="shared" si="449"/>
        <v>42.66</v>
      </c>
      <c r="O398" s="36">
        <v>15</v>
      </c>
      <c r="P398" s="36"/>
      <c r="Q398" s="20">
        <v>2</v>
      </c>
      <c r="R398" s="112">
        <f t="shared" si="450"/>
        <v>7</v>
      </c>
      <c r="S398" s="42" t="str">
        <f t="shared" si="451"/>
        <v>1527</v>
      </c>
      <c r="T398" s="19" t="str">
        <f t="shared" si="470"/>
        <v>Tristan Woolven</v>
      </c>
      <c r="U398" s="19" t="str">
        <f t="shared" si="470"/>
        <v>Thorpe House</v>
      </c>
      <c r="V398" s="30">
        <f t="shared" si="470"/>
        <v>42.66</v>
      </c>
      <c r="X398" s="17">
        <f t="shared" si="459"/>
        <v>2</v>
      </c>
      <c r="Y398" s="19">
        <f t="shared" si="460"/>
        <v>7</v>
      </c>
      <c r="Z398" s="43">
        <f>VLOOKUP($S398,'Programme and CT sheets'!$A:$I,8,)</f>
        <v>44.39</v>
      </c>
      <c r="AB398" s="44" t="str">
        <f t="shared" si="461"/>
        <v>Tristan Woolven</v>
      </c>
      <c r="AC398" s="44" t="str">
        <f t="shared" si="462"/>
        <v>Thorpe House</v>
      </c>
      <c r="AE398" s="11">
        <f t="shared" si="463"/>
        <v>11</v>
      </c>
      <c r="AF398" s="7">
        <f t="shared" si="464"/>
        <v>44.39</v>
      </c>
      <c r="AG398" s="7"/>
      <c r="AH398" s="147">
        <f t="shared" si="465"/>
        <v>12</v>
      </c>
      <c r="AI398" s="135" t="str">
        <f t="shared" si="466"/>
        <v>Harry Gibb</v>
      </c>
      <c r="AJ398" s="135" t="str">
        <f t="shared" si="467"/>
        <v>Chalfont St Peter</v>
      </c>
      <c r="AK398" s="148">
        <f t="shared" si="468"/>
        <v>45.69</v>
      </c>
      <c r="AL398" s="148">
        <f t="shared" si="469"/>
        <v>46.26</v>
      </c>
      <c r="AM398" s="149" t="str">
        <f>IFERROR(IF(FIND("DQ",AL398),VLOOKUP(AL398,'DQ Codes'!$B:$C,2,),""),"")</f>
        <v/>
      </c>
    </row>
    <row r="399" spans="2:39" ht="15" customHeight="1" x14ac:dyDescent="0.25">
      <c r="B399" s="11">
        <v>13</v>
      </c>
      <c r="C399" t="s">
        <v>159</v>
      </c>
      <c r="D399" t="s">
        <v>160</v>
      </c>
      <c r="E399" s="7">
        <v>42.65</v>
      </c>
      <c r="K399" s="108">
        <v>3</v>
      </c>
      <c r="L399" s="36" t="str">
        <f t="shared" si="447"/>
        <v>Matthew Jones</v>
      </c>
      <c r="M399" s="36" t="str">
        <f t="shared" si="448"/>
        <v>The Beacon</v>
      </c>
      <c r="N399" s="37">
        <f t="shared" si="449"/>
        <v>42.65</v>
      </c>
      <c r="O399" s="36">
        <v>15</v>
      </c>
      <c r="P399" s="36"/>
      <c r="Q399" s="20">
        <v>2</v>
      </c>
      <c r="R399" s="112">
        <f t="shared" si="450"/>
        <v>3</v>
      </c>
      <c r="S399" s="42" t="str">
        <f t="shared" si="451"/>
        <v>1523</v>
      </c>
      <c r="T399" s="19" t="str">
        <f t="shared" si="470"/>
        <v>Matthew Jones</v>
      </c>
      <c r="U399" s="19" t="str">
        <f t="shared" si="470"/>
        <v>The Beacon</v>
      </c>
      <c r="V399" s="30">
        <f t="shared" si="470"/>
        <v>42.65</v>
      </c>
      <c r="X399" s="17">
        <f t="shared" si="459"/>
        <v>2</v>
      </c>
      <c r="Y399" s="19">
        <f t="shared" si="460"/>
        <v>3</v>
      </c>
      <c r="Z399" s="43">
        <f>VLOOKUP($S399,'Programme and CT sheets'!$A:$I,8,)</f>
        <v>42.85</v>
      </c>
      <c r="AB399" s="44" t="str">
        <f t="shared" si="461"/>
        <v>Matthew Jones</v>
      </c>
      <c r="AC399" s="44" t="str">
        <f t="shared" si="462"/>
        <v>The Beacon</v>
      </c>
      <c r="AE399" s="11">
        <f t="shared" si="463"/>
        <v>10</v>
      </c>
      <c r="AF399" s="7">
        <f t="shared" si="464"/>
        <v>42.85</v>
      </c>
      <c r="AG399" s="7"/>
      <c r="AH399" s="147">
        <f t="shared" si="465"/>
        <v>13</v>
      </c>
      <c r="AI399" s="135" t="str">
        <f t="shared" si="466"/>
        <v>James Coleman</v>
      </c>
      <c r="AJ399" s="135" t="str">
        <f t="shared" si="467"/>
        <v>Mandeville</v>
      </c>
      <c r="AK399" s="148">
        <f t="shared" si="468"/>
        <v>49.46</v>
      </c>
      <c r="AL399" s="148">
        <f t="shared" si="469"/>
        <v>46.43</v>
      </c>
      <c r="AM399" s="149" t="str">
        <f>IFERROR(IF(FIND("DQ",AL399),VLOOKUP(AL399,'DQ Codes'!$B:$C,2,),""),"")</f>
        <v/>
      </c>
    </row>
    <row r="400" spans="2:39" ht="15" customHeight="1" x14ac:dyDescent="0.25">
      <c r="B400" s="11">
        <v>14</v>
      </c>
      <c r="C400" t="s">
        <v>176</v>
      </c>
      <c r="D400" t="s">
        <v>164</v>
      </c>
      <c r="E400" s="7">
        <v>42.5</v>
      </c>
      <c r="K400" s="108">
        <v>6</v>
      </c>
      <c r="L400" s="36" t="str">
        <f t="shared" si="447"/>
        <v>Christopher Carradine</v>
      </c>
      <c r="M400" s="36" t="str">
        <f t="shared" si="448"/>
        <v>Gayhurst School</v>
      </c>
      <c r="N400" s="37">
        <f t="shared" si="449"/>
        <v>42.5</v>
      </c>
      <c r="O400" s="36">
        <v>15</v>
      </c>
      <c r="P400" s="36"/>
      <c r="Q400" s="20">
        <v>2</v>
      </c>
      <c r="R400" s="112">
        <f t="shared" si="450"/>
        <v>6</v>
      </c>
      <c r="S400" s="42" t="str">
        <f t="shared" si="451"/>
        <v>1526</v>
      </c>
      <c r="T400" s="19" t="str">
        <f t="shared" si="470"/>
        <v>Christopher Carradine</v>
      </c>
      <c r="U400" s="19" t="str">
        <f t="shared" si="470"/>
        <v>Gayhurst School</v>
      </c>
      <c r="V400" s="30">
        <f t="shared" si="470"/>
        <v>42.5</v>
      </c>
      <c r="X400" s="17">
        <f t="shared" si="459"/>
        <v>2</v>
      </c>
      <c r="Y400" s="19">
        <f t="shared" si="460"/>
        <v>6</v>
      </c>
      <c r="Z400" s="43">
        <f>VLOOKUP($S400,'Programme and CT sheets'!$A:$I,8,)</f>
        <v>47.59</v>
      </c>
      <c r="AB400" s="44" t="str">
        <f t="shared" si="461"/>
        <v>Christopher Carradine</v>
      </c>
      <c r="AC400" s="44" t="str">
        <f t="shared" si="462"/>
        <v>Gayhurst School</v>
      </c>
      <c r="AE400" s="11">
        <f t="shared" si="463"/>
        <v>16</v>
      </c>
      <c r="AF400" s="7">
        <f t="shared" si="464"/>
        <v>47.59</v>
      </c>
      <c r="AG400" s="7"/>
      <c r="AH400" s="147">
        <f t="shared" si="465"/>
        <v>14</v>
      </c>
      <c r="AI400" s="135" t="str">
        <f t="shared" si="466"/>
        <v>Finley Guest</v>
      </c>
      <c r="AJ400" s="135" t="str">
        <f t="shared" si="467"/>
        <v>Kings Langley</v>
      </c>
      <c r="AK400" s="148">
        <f t="shared" si="468"/>
        <v>48.28</v>
      </c>
      <c r="AL400" s="148">
        <f t="shared" si="469"/>
        <v>46.54</v>
      </c>
      <c r="AM400" s="149" t="str">
        <f>IFERROR(IF(FIND("DQ",AL400),VLOOKUP(AL400,'DQ Codes'!$B:$C,2,),""),"")</f>
        <v/>
      </c>
    </row>
    <row r="401" spans="2:39" ht="15" customHeight="1" x14ac:dyDescent="0.25">
      <c r="B401" s="11">
        <v>15</v>
      </c>
      <c r="C401" t="s">
        <v>175</v>
      </c>
      <c r="D401" t="s">
        <v>115</v>
      </c>
      <c r="E401" s="7">
        <v>41.67</v>
      </c>
      <c r="K401" s="108">
        <v>4</v>
      </c>
      <c r="L401" s="36" t="str">
        <f t="shared" si="447"/>
        <v>Freddie Lucas</v>
      </c>
      <c r="M401" s="36" t="str">
        <f t="shared" si="448"/>
        <v>Chalfont St Peter</v>
      </c>
      <c r="N401" s="37">
        <f t="shared" si="449"/>
        <v>41.67</v>
      </c>
      <c r="O401" s="36">
        <v>15</v>
      </c>
      <c r="P401" s="36"/>
      <c r="Q401" s="20">
        <v>2</v>
      </c>
      <c r="R401" s="112">
        <f t="shared" si="450"/>
        <v>4</v>
      </c>
      <c r="S401" s="42" t="str">
        <f t="shared" si="451"/>
        <v>1524</v>
      </c>
      <c r="T401" s="19" t="str">
        <f t="shared" si="470"/>
        <v>Freddie Lucas</v>
      </c>
      <c r="U401" s="19" t="str">
        <f t="shared" si="470"/>
        <v>Chalfont St Peter</v>
      </c>
      <c r="V401" s="30">
        <f t="shared" si="470"/>
        <v>41.67</v>
      </c>
      <c r="X401" s="17">
        <f t="shared" si="459"/>
        <v>2</v>
      </c>
      <c r="Y401" s="19">
        <f t="shared" si="460"/>
        <v>4</v>
      </c>
      <c r="Z401" s="43">
        <f>VLOOKUP($S401,'Programme and CT sheets'!$A:$I,8,)</f>
        <v>41.74</v>
      </c>
      <c r="AB401" s="44" t="str">
        <f t="shared" si="461"/>
        <v>Freddie Lucas</v>
      </c>
      <c r="AC401" s="44" t="str">
        <f t="shared" si="462"/>
        <v>Chalfont St Peter</v>
      </c>
      <c r="AE401" s="11">
        <f t="shared" si="463"/>
        <v>8</v>
      </c>
      <c r="AF401" s="7">
        <f t="shared" si="464"/>
        <v>41.74</v>
      </c>
      <c r="AG401" s="7"/>
      <c r="AH401" s="147">
        <f t="shared" si="465"/>
        <v>15</v>
      </c>
      <c r="AI401" s="135" t="str">
        <f t="shared" si="466"/>
        <v>Noah McCall</v>
      </c>
      <c r="AJ401" s="135" t="str">
        <f t="shared" si="467"/>
        <v>Elangeni</v>
      </c>
      <c r="AK401" s="148">
        <f t="shared" si="468"/>
        <v>48.05</v>
      </c>
      <c r="AL401" s="148">
        <f t="shared" si="469"/>
        <v>47.28</v>
      </c>
      <c r="AM401" s="149" t="str">
        <f>IFERROR(IF(FIND("DQ",AL401),VLOOKUP(AL401,'DQ Codes'!$B:$C,2,),""),"")</f>
        <v/>
      </c>
    </row>
    <row r="402" spans="2:39" ht="15" customHeight="1" x14ac:dyDescent="0.25">
      <c r="B402" s="11">
        <v>16</v>
      </c>
      <c r="C402" t="s">
        <v>156</v>
      </c>
      <c r="D402" t="s">
        <v>157</v>
      </c>
      <c r="E402" s="7">
        <v>41.52</v>
      </c>
      <c r="K402" s="111">
        <v>5</v>
      </c>
      <c r="L402" s="38" t="str">
        <f t="shared" si="447"/>
        <v>James Atwell</v>
      </c>
      <c r="M402" s="38" t="str">
        <f t="shared" si="448"/>
        <v>The Grove Jnr</v>
      </c>
      <c r="N402" s="39">
        <f t="shared" si="449"/>
        <v>41.52</v>
      </c>
      <c r="O402" s="36">
        <v>15</v>
      </c>
      <c r="P402" s="36"/>
      <c r="Q402" s="20">
        <v>2</v>
      </c>
      <c r="R402" s="112">
        <f t="shared" si="450"/>
        <v>5</v>
      </c>
      <c r="S402" s="42" t="str">
        <f t="shared" si="451"/>
        <v>1525</v>
      </c>
      <c r="T402" s="19" t="str">
        <f t="shared" si="470"/>
        <v>James Atwell</v>
      </c>
      <c r="U402" s="19" t="str">
        <f t="shared" si="470"/>
        <v>The Grove Jnr</v>
      </c>
      <c r="V402" s="30">
        <f t="shared" si="470"/>
        <v>41.52</v>
      </c>
      <c r="X402" s="17">
        <f t="shared" si="459"/>
        <v>2</v>
      </c>
      <c r="Y402" s="19">
        <f t="shared" si="460"/>
        <v>5</v>
      </c>
      <c r="Z402" s="43">
        <f>VLOOKUP($S402,'Programme and CT sheets'!$A:$I,8,)</f>
        <v>40.409999999999997</v>
      </c>
      <c r="AB402" s="44" t="str">
        <f t="shared" si="461"/>
        <v>James Atwell</v>
      </c>
      <c r="AC402" s="44" t="str">
        <f t="shared" si="462"/>
        <v>The Grove Jnr</v>
      </c>
      <c r="AE402" s="11">
        <f t="shared" si="463"/>
        <v>7</v>
      </c>
      <c r="AF402" s="7">
        <f t="shared" si="464"/>
        <v>40.409999999999997</v>
      </c>
      <c r="AG402" s="7"/>
      <c r="AH402" s="147">
        <f t="shared" si="465"/>
        <v>16</v>
      </c>
      <c r="AI402" s="135" t="str">
        <f t="shared" si="466"/>
        <v>Christopher Carradine</v>
      </c>
      <c r="AJ402" s="135" t="str">
        <f t="shared" si="467"/>
        <v>Gayhurst School</v>
      </c>
      <c r="AK402" s="148">
        <f t="shared" si="468"/>
        <v>42.5</v>
      </c>
      <c r="AL402" s="148">
        <f t="shared" si="469"/>
        <v>47.59</v>
      </c>
      <c r="AM402" s="149" t="str">
        <f>IFERROR(IF(FIND("DQ",AL402),VLOOKUP(AL402,'DQ Codes'!$B:$C,2,),""),"")</f>
        <v/>
      </c>
    </row>
    <row r="403" spans="2:39" ht="15" customHeight="1" x14ac:dyDescent="0.25">
      <c r="B403" s="11">
        <v>17</v>
      </c>
      <c r="C403" t="s">
        <v>167</v>
      </c>
      <c r="D403" t="s">
        <v>168</v>
      </c>
      <c r="E403" s="7">
        <v>40.200000000000003</v>
      </c>
      <c r="K403" s="107">
        <v>1</v>
      </c>
      <c r="L403" s="33" t="str">
        <f t="shared" si="447"/>
        <v>Tommy Maidment</v>
      </c>
      <c r="M403" s="33" t="str">
        <f t="shared" si="448"/>
        <v>Westbrook Hay</v>
      </c>
      <c r="N403" s="34">
        <f t="shared" si="449"/>
        <v>40.200000000000003</v>
      </c>
      <c r="O403" s="36">
        <v>15</v>
      </c>
      <c r="P403" s="36"/>
      <c r="Q403" s="20">
        <v>3</v>
      </c>
      <c r="R403" s="112">
        <f t="shared" si="450"/>
        <v>1</v>
      </c>
      <c r="S403" s="42" t="str">
        <f t="shared" si="451"/>
        <v>1531</v>
      </c>
      <c r="T403" s="19" t="str">
        <f t="shared" ref="T403:V410" si="471">VLOOKUP($R403,$K$403:$N$410,T$28,)</f>
        <v>Tommy Maidment</v>
      </c>
      <c r="U403" s="19" t="str">
        <f t="shared" si="471"/>
        <v>Westbrook Hay</v>
      </c>
      <c r="V403" s="30">
        <f t="shared" si="471"/>
        <v>40.200000000000003</v>
      </c>
      <c r="X403" s="17">
        <f t="shared" si="459"/>
        <v>3</v>
      </c>
      <c r="Y403" s="19">
        <f t="shared" si="460"/>
        <v>1</v>
      </c>
      <c r="Z403" s="43">
        <f>VLOOKUP($S403,'Programme and CT sheets'!$A:$I,8,)</f>
        <v>42.12</v>
      </c>
      <c r="AB403" s="44" t="str">
        <f t="shared" si="461"/>
        <v>Tommy Maidment</v>
      </c>
      <c r="AC403" s="44" t="str">
        <f t="shared" si="462"/>
        <v>Westbrook Hay</v>
      </c>
      <c r="AE403" s="11">
        <f t="shared" si="463"/>
        <v>9</v>
      </c>
      <c r="AF403" s="7">
        <f t="shared" si="464"/>
        <v>42.12</v>
      </c>
      <c r="AG403" s="7"/>
      <c r="AH403" s="147">
        <f t="shared" si="465"/>
        <v>17</v>
      </c>
      <c r="AI403" s="135" t="str">
        <f t="shared" si="466"/>
        <v>Harry Rowlands</v>
      </c>
      <c r="AJ403" s="135" t="str">
        <f t="shared" si="467"/>
        <v>Beechwood Park</v>
      </c>
      <c r="AK403" s="148">
        <f t="shared" si="468"/>
        <v>49.37</v>
      </c>
      <c r="AL403" s="148">
        <f t="shared" si="469"/>
        <v>47.64</v>
      </c>
      <c r="AM403" s="149" t="str">
        <f>IFERROR(IF(FIND("DQ",AL403),VLOOKUP(AL403,'DQ Codes'!$B:$C,2,),""),"")</f>
        <v/>
      </c>
    </row>
    <row r="404" spans="2:39" ht="15" customHeight="1" x14ac:dyDescent="0.25">
      <c r="B404" s="11">
        <v>18</v>
      </c>
      <c r="C404" t="s">
        <v>150</v>
      </c>
      <c r="D404" t="s">
        <v>8</v>
      </c>
      <c r="E404" s="7">
        <v>39.909999999999997</v>
      </c>
      <c r="K404" s="108">
        <v>8</v>
      </c>
      <c r="L404" s="36" t="str">
        <f t="shared" si="447"/>
        <v>James Kaye</v>
      </c>
      <c r="M404" s="36" t="str">
        <f t="shared" si="448"/>
        <v>Haberdashers Boys</v>
      </c>
      <c r="N404" s="37">
        <f t="shared" si="449"/>
        <v>39.909999999999997</v>
      </c>
      <c r="O404" s="36">
        <v>15</v>
      </c>
      <c r="P404" s="36"/>
      <c r="Q404" s="20">
        <v>3</v>
      </c>
      <c r="R404" s="112">
        <f t="shared" si="450"/>
        <v>8</v>
      </c>
      <c r="S404" s="42" t="str">
        <f t="shared" si="451"/>
        <v>1538</v>
      </c>
      <c r="T404" s="19" t="str">
        <f t="shared" si="471"/>
        <v>James Kaye</v>
      </c>
      <c r="U404" s="19" t="str">
        <f t="shared" si="471"/>
        <v>Haberdashers Boys</v>
      </c>
      <c r="V404" s="30">
        <f t="shared" si="471"/>
        <v>39.909999999999997</v>
      </c>
      <c r="X404" s="17">
        <f t="shared" si="459"/>
        <v>3</v>
      </c>
      <c r="Y404" s="19">
        <f t="shared" si="460"/>
        <v>8</v>
      </c>
      <c r="Z404" s="43">
        <f>VLOOKUP($S404,'Programme and CT sheets'!$A:$I,8,)</f>
        <v>36.229999999999997</v>
      </c>
      <c r="AB404" s="44" t="str">
        <f t="shared" si="461"/>
        <v>James Kaye</v>
      </c>
      <c r="AC404" s="44" t="str">
        <f t="shared" si="462"/>
        <v>Haberdashers Boys</v>
      </c>
      <c r="AE404" s="11">
        <f t="shared" si="463"/>
        <v>2</v>
      </c>
      <c r="AF404" s="7">
        <f t="shared" si="464"/>
        <v>36.229999999999997</v>
      </c>
      <c r="AG404" s="7"/>
      <c r="AH404" s="147">
        <f t="shared" si="465"/>
        <v>18</v>
      </c>
      <c r="AI404" s="135" t="str">
        <f t="shared" si="466"/>
        <v>Tarran Barfoot</v>
      </c>
      <c r="AJ404" s="135" t="str">
        <f t="shared" si="467"/>
        <v>Mandeville</v>
      </c>
      <c r="AK404" s="148">
        <f t="shared" si="468"/>
        <v>48.59</v>
      </c>
      <c r="AL404" s="148">
        <f t="shared" si="469"/>
        <v>48.11</v>
      </c>
      <c r="AM404" s="149" t="str">
        <f>IFERROR(IF(FIND("DQ",AL404),VLOOKUP(AL404,'DQ Codes'!$B:$C,2,),""),"")</f>
        <v/>
      </c>
    </row>
    <row r="405" spans="2:39" ht="15" customHeight="1" x14ac:dyDescent="0.25">
      <c r="B405" s="11">
        <v>19</v>
      </c>
      <c r="C405" t="s">
        <v>161</v>
      </c>
      <c r="D405" t="s">
        <v>162</v>
      </c>
      <c r="E405" s="7">
        <v>39.270000000000003</v>
      </c>
      <c r="K405" s="108">
        <v>2</v>
      </c>
      <c r="L405" s="36" t="str">
        <f t="shared" si="447"/>
        <v>George  Mowbray</v>
      </c>
      <c r="M405" s="36" t="str">
        <f t="shared" si="448"/>
        <v>Elangeni</v>
      </c>
      <c r="N405" s="37">
        <f t="shared" si="449"/>
        <v>39.270000000000003</v>
      </c>
      <c r="O405" s="36">
        <v>15</v>
      </c>
      <c r="P405" s="36"/>
      <c r="Q405" s="20">
        <v>3</v>
      </c>
      <c r="R405" s="112">
        <f t="shared" si="450"/>
        <v>2</v>
      </c>
      <c r="S405" s="42" t="str">
        <f t="shared" si="451"/>
        <v>1532</v>
      </c>
      <c r="T405" s="19" t="str">
        <f t="shared" si="471"/>
        <v>George  Mowbray</v>
      </c>
      <c r="U405" s="19" t="str">
        <f t="shared" si="471"/>
        <v>Elangeni</v>
      </c>
      <c r="V405" s="30">
        <f t="shared" si="471"/>
        <v>39.270000000000003</v>
      </c>
      <c r="X405" s="17">
        <f t="shared" si="459"/>
        <v>3</v>
      </c>
      <c r="Y405" s="19">
        <f t="shared" si="460"/>
        <v>2</v>
      </c>
      <c r="Z405" s="43">
        <f>VLOOKUP($S405,'Programme and CT sheets'!$A:$I,8,)</f>
        <v>39.01</v>
      </c>
      <c r="AB405" s="44" t="str">
        <f t="shared" si="461"/>
        <v>George  Mowbray</v>
      </c>
      <c r="AC405" s="44" t="str">
        <f t="shared" si="462"/>
        <v>Elangeni</v>
      </c>
      <c r="AE405" s="11">
        <f t="shared" si="463"/>
        <v>6</v>
      </c>
      <c r="AF405" s="7">
        <f t="shared" si="464"/>
        <v>39.01</v>
      </c>
      <c r="AG405" s="7"/>
      <c r="AH405" s="147">
        <f t="shared" si="465"/>
        <v>19</v>
      </c>
      <c r="AI405" s="135" t="str">
        <f t="shared" si="466"/>
        <v>Oliver Denton-Sparke</v>
      </c>
      <c r="AJ405" s="135" t="str">
        <f t="shared" si="467"/>
        <v>Grove Road</v>
      </c>
      <c r="AK405" s="148">
        <f t="shared" si="468"/>
        <v>49.1</v>
      </c>
      <c r="AL405" s="148">
        <f t="shared" si="469"/>
        <v>51.15</v>
      </c>
      <c r="AM405" s="149" t="str">
        <f>IFERROR(IF(FIND("DQ",AL405),VLOOKUP(AL405,'DQ Codes'!$B:$C,2,),""),"")</f>
        <v/>
      </c>
    </row>
    <row r="406" spans="2:39" ht="15" customHeight="1" x14ac:dyDescent="0.25">
      <c r="B406" s="11">
        <v>20</v>
      </c>
      <c r="C406" t="s">
        <v>158</v>
      </c>
      <c r="D406" t="s">
        <v>98</v>
      </c>
      <c r="E406" s="7">
        <v>39.1</v>
      </c>
      <c r="K406" s="108">
        <v>7</v>
      </c>
      <c r="L406" s="36" t="str">
        <f t="shared" si="447"/>
        <v>Luke Pollen-Brooks</v>
      </c>
      <c r="M406" s="36" t="str">
        <f t="shared" si="448"/>
        <v>Bedford</v>
      </c>
      <c r="N406" s="37">
        <f t="shared" si="449"/>
        <v>39.1</v>
      </c>
      <c r="O406" s="36">
        <v>15</v>
      </c>
      <c r="P406" s="36"/>
      <c r="Q406" s="20">
        <v>3</v>
      </c>
      <c r="R406" s="112">
        <f t="shared" si="450"/>
        <v>7</v>
      </c>
      <c r="S406" s="42" t="str">
        <f t="shared" si="451"/>
        <v>1537</v>
      </c>
      <c r="T406" s="19" t="str">
        <f t="shared" si="471"/>
        <v>Luke Pollen-Brooks</v>
      </c>
      <c r="U406" s="19" t="str">
        <f t="shared" si="471"/>
        <v>Bedford</v>
      </c>
      <c r="V406" s="30">
        <f t="shared" si="471"/>
        <v>39.1</v>
      </c>
      <c r="X406" s="17">
        <f t="shared" si="459"/>
        <v>3</v>
      </c>
      <c r="Y406" s="19">
        <f t="shared" si="460"/>
        <v>7</v>
      </c>
      <c r="Z406" s="43">
        <f>VLOOKUP($S406,'Programme and CT sheets'!$A:$I,8,)</f>
        <v>199.47</v>
      </c>
      <c r="AB406" s="44" t="str">
        <f t="shared" si="461"/>
        <v>Luke Pollen-Brooks</v>
      </c>
      <c r="AC406" s="44" t="str">
        <f t="shared" si="462"/>
        <v>Bedford</v>
      </c>
      <c r="AE406" s="11">
        <f t="shared" si="463"/>
        <v>21</v>
      </c>
      <c r="AF406" s="7">
        <f t="shared" si="464"/>
        <v>199.47</v>
      </c>
      <c r="AG406" s="7"/>
      <c r="AH406" s="147">
        <f t="shared" si="465"/>
        <v>20</v>
      </c>
      <c r="AI406" s="135" t="str">
        <f t="shared" si="466"/>
        <v>Seve Carrillo de Albornoz</v>
      </c>
      <c r="AJ406" s="135" t="str">
        <f t="shared" si="467"/>
        <v>Boxmoor</v>
      </c>
      <c r="AK406" s="148">
        <f t="shared" si="468"/>
        <v>47.03</v>
      </c>
      <c r="AL406" s="148">
        <f t="shared" si="469"/>
        <v>53.2</v>
      </c>
      <c r="AM406" s="149" t="str">
        <f>IFERROR(IF(FIND("DQ",AL406),VLOOKUP(AL406,'DQ Codes'!$B:$C,2,),""),"")</f>
        <v/>
      </c>
    </row>
    <row r="407" spans="2:39" ht="45" x14ac:dyDescent="0.25">
      <c r="B407" s="11">
        <v>21</v>
      </c>
      <c r="C407" t="s">
        <v>154</v>
      </c>
      <c r="D407" t="s">
        <v>155</v>
      </c>
      <c r="E407" s="7">
        <v>38.49</v>
      </c>
      <c r="K407" s="108">
        <v>3</v>
      </c>
      <c r="L407" s="36" t="str">
        <f t="shared" si="447"/>
        <v>Max Arnold</v>
      </c>
      <c r="M407" s="36" t="str">
        <f t="shared" si="448"/>
        <v>Milwards School</v>
      </c>
      <c r="N407" s="37">
        <f t="shared" si="449"/>
        <v>38.49</v>
      </c>
      <c r="O407" s="36">
        <v>15</v>
      </c>
      <c r="P407" s="36"/>
      <c r="Q407" s="20">
        <v>3</v>
      </c>
      <c r="R407" s="112">
        <f t="shared" si="450"/>
        <v>3</v>
      </c>
      <c r="S407" s="42" t="str">
        <f t="shared" si="451"/>
        <v>1533</v>
      </c>
      <c r="T407" s="19" t="str">
        <f t="shared" si="471"/>
        <v>Max Arnold</v>
      </c>
      <c r="U407" s="19" t="str">
        <f t="shared" si="471"/>
        <v>Milwards School</v>
      </c>
      <c r="V407" s="30">
        <f t="shared" si="471"/>
        <v>38.49</v>
      </c>
      <c r="X407" s="17">
        <f t="shared" si="459"/>
        <v>3</v>
      </c>
      <c r="Y407" s="19">
        <f t="shared" si="460"/>
        <v>3</v>
      </c>
      <c r="Z407" s="43">
        <f>VLOOKUP($S407,'Programme and CT sheets'!$A:$I,8,)</f>
        <v>37.950000000000003</v>
      </c>
      <c r="AB407" s="44" t="str">
        <f t="shared" si="461"/>
        <v>Max Arnold</v>
      </c>
      <c r="AC407" s="44" t="str">
        <f t="shared" si="462"/>
        <v>Milwards School</v>
      </c>
      <c r="AE407" s="11">
        <f t="shared" si="463"/>
        <v>5</v>
      </c>
      <c r="AF407" s="7">
        <f t="shared" si="464"/>
        <v>37.950000000000003</v>
      </c>
      <c r="AG407" s="7"/>
      <c r="AH407" s="147">
        <f t="shared" si="465"/>
        <v>21</v>
      </c>
      <c r="AI407" s="135" t="str">
        <f t="shared" si="466"/>
        <v>Luke Pollen-Brooks</v>
      </c>
      <c r="AJ407" s="135" t="str">
        <f t="shared" si="467"/>
        <v>Bedford</v>
      </c>
      <c r="AK407" s="148">
        <f t="shared" si="468"/>
        <v>39.1</v>
      </c>
      <c r="AL407" s="148" t="s">
        <v>479</v>
      </c>
      <c r="AM407" s="149" t="str">
        <f>IFERROR(IF(FIND("DQ",AL407),VLOOKUP(AL407,'DQ Codes'!$B:$C,2,),""),"")</f>
        <v xml:space="preserve">Did not touch at turn or finish with both hands or touch not simultaneous or hands not separated </v>
      </c>
    </row>
    <row r="408" spans="2:39" ht="45" customHeight="1" x14ac:dyDescent="0.25">
      <c r="B408" s="11">
        <v>22</v>
      </c>
      <c r="C408" t="s">
        <v>151</v>
      </c>
      <c r="D408" t="s">
        <v>98</v>
      </c>
      <c r="E408" s="7">
        <v>38.340000000000003</v>
      </c>
      <c r="K408" s="108">
        <v>4</v>
      </c>
      <c r="L408" s="36" t="str">
        <f t="shared" si="447"/>
        <v>Eamon Bradley</v>
      </c>
      <c r="M408" s="36" t="str">
        <f t="shared" si="448"/>
        <v>Bedford</v>
      </c>
      <c r="N408" s="37">
        <f t="shared" si="449"/>
        <v>38.340000000000003</v>
      </c>
      <c r="O408" s="36">
        <v>15</v>
      </c>
      <c r="P408" s="36"/>
      <c r="Q408" s="20">
        <v>3</v>
      </c>
      <c r="R408" s="112">
        <f t="shared" si="450"/>
        <v>4</v>
      </c>
      <c r="S408" s="42" t="str">
        <f t="shared" si="451"/>
        <v>1534</v>
      </c>
      <c r="T408" s="19" t="str">
        <f t="shared" si="471"/>
        <v>Eamon Bradley</v>
      </c>
      <c r="U408" s="19" t="str">
        <f t="shared" si="471"/>
        <v>Bedford</v>
      </c>
      <c r="V408" s="30">
        <f t="shared" si="471"/>
        <v>38.340000000000003</v>
      </c>
      <c r="X408" s="17">
        <f t="shared" si="459"/>
        <v>3</v>
      </c>
      <c r="Y408" s="19">
        <f t="shared" si="460"/>
        <v>4</v>
      </c>
      <c r="Z408" s="43">
        <f>VLOOKUP($S408,'Programme and CT sheets'!$A:$I,8,)</f>
        <v>36.07</v>
      </c>
      <c r="AB408" s="44" t="str">
        <f t="shared" si="461"/>
        <v>Eamon Bradley</v>
      </c>
      <c r="AC408" s="44" t="str">
        <f t="shared" si="462"/>
        <v>Bedford</v>
      </c>
      <c r="AE408" s="11">
        <f t="shared" si="463"/>
        <v>1</v>
      </c>
      <c r="AF408" s="7">
        <f t="shared" si="464"/>
        <v>36.07</v>
      </c>
      <c r="AG408" s="7"/>
      <c r="AH408" s="147">
        <f t="shared" si="465"/>
        <v>22</v>
      </c>
      <c r="AI408" s="135" t="str">
        <f t="shared" si="466"/>
        <v>Mac Lothian</v>
      </c>
      <c r="AJ408" s="135" t="str">
        <f t="shared" si="467"/>
        <v>Gayhurst School</v>
      </c>
      <c r="AK408" s="148">
        <f t="shared" si="468"/>
        <v>46.19</v>
      </c>
      <c r="AL408" s="148" t="s">
        <v>475</v>
      </c>
      <c r="AM408" s="149" t="str">
        <f>IFERROR(IF(FIND("DQ",AL408),VLOOKUP(AL408,'DQ Codes'!$B:$C,2,),""),"")</f>
        <v xml:space="preserve">Arms not brought forward simultaneously or arms not brought forward over the water </v>
      </c>
    </row>
    <row r="409" spans="2:39" ht="45" customHeight="1" x14ac:dyDescent="0.25">
      <c r="B409" s="11">
        <v>23</v>
      </c>
      <c r="C409" t="s">
        <v>148</v>
      </c>
      <c r="D409" t="s">
        <v>149</v>
      </c>
      <c r="E409" s="7">
        <v>38.35</v>
      </c>
      <c r="K409" s="108">
        <v>6</v>
      </c>
      <c r="L409" s="36" t="str">
        <f t="shared" si="447"/>
        <v>Alex Cooper</v>
      </c>
      <c r="M409" s="36" t="str">
        <f t="shared" si="448"/>
        <v>Polehampton</v>
      </c>
      <c r="N409" s="37">
        <f t="shared" si="449"/>
        <v>38.35</v>
      </c>
      <c r="O409" s="36">
        <v>15</v>
      </c>
      <c r="P409" s="36"/>
      <c r="Q409" s="20">
        <v>3</v>
      </c>
      <c r="R409" s="112">
        <f t="shared" si="450"/>
        <v>6</v>
      </c>
      <c r="S409" s="42" t="str">
        <f t="shared" si="451"/>
        <v>1536</v>
      </c>
      <c r="T409" s="19" t="str">
        <f t="shared" si="471"/>
        <v>Alex Cooper</v>
      </c>
      <c r="U409" s="19" t="str">
        <f t="shared" si="471"/>
        <v>Polehampton</v>
      </c>
      <c r="V409" s="30">
        <f t="shared" si="471"/>
        <v>38.35</v>
      </c>
      <c r="X409" s="17">
        <f t="shared" si="459"/>
        <v>3</v>
      </c>
      <c r="Y409" s="19">
        <f t="shared" si="460"/>
        <v>6</v>
      </c>
      <c r="Z409" s="43">
        <f>VLOOKUP($S409,'Programme and CT sheets'!$A:$I,8,)</f>
        <v>36.28</v>
      </c>
      <c r="AB409" s="44" t="str">
        <f t="shared" si="461"/>
        <v>Alex Cooper</v>
      </c>
      <c r="AC409" s="44" t="str">
        <f t="shared" si="462"/>
        <v>Polehampton</v>
      </c>
      <c r="AE409" s="11">
        <f t="shared" si="463"/>
        <v>3</v>
      </c>
      <c r="AF409" s="7">
        <f t="shared" si="464"/>
        <v>36.28</v>
      </c>
      <c r="AG409" s="7"/>
      <c r="AH409" s="147">
        <f t="shared" si="465"/>
        <v>23</v>
      </c>
      <c r="AI409" s="135" t="str">
        <f t="shared" si="466"/>
        <v>Alexander Kalverboer</v>
      </c>
      <c r="AJ409" s="135" t="str">
        <f t="shared" si="467"/>
        <v>Westbrook Hay</v>
      </c>
      <c r="AK409" s="148">
        <f t="shared" si="468"/>
        <v>46.77</v>
      </c>
      <c r="AL409" s="148" t="s">
        <v>475</v>
      </c>
      <c r="AM409" s="149" t="str">
        <f>IFERROR(IF(FIND("DQ",AL409),VLOOKUP(AL409,'DQ Codes'!$B:$C,2,),""),"")</f>
        <v xml:space="preserve">Arms not brought forward simultaneously or arms not brought forward over the water </v>
      </c>
    </row>
    <row r="410" spans="2:39" ht="45" customHeight="1" x14ac:dyDescent="0.25">
      <c r="B410" s="11">
        <v>24</v>
      </c>
      <c r="C410" t="s">
        <v>152</v>
      </c>
      <c r="D410" t="s">
        <v>153</v>
      </c>
      <c r="E410" s="7">
        <v>37.520000000000003</v>
      </c>
      <c r="K410" s="111">
        <v>5</v>
      </c>
      <c r="L410" s="38" t="str">
        <f t="shared" si="447"/>
        <v>Joshua Heesom</v>
      </c>
      <c r="M410" s="38" t="str">
        <f t="shared" si="448"/>
        <v>Pope Paul</v>
      </c>
      <c r="N410" s="39">
        <f t="shared" si="449"/>
        <v>37.520000000000003</v>
      </c>
      <c r="O410" s="36">
        <v>15</v>
      </c>
      <c r="P410" s="36"/>
      <c r="Q410" s="20">
        <v>3</v>
      </c>
      <c r="R410" s="112">
        <f t="shared" si="450"/>
        <v>5</v>
      </c>
      <c r="S410" s="42" t="str">
        <f t="shared" si="451"/>
        <v>1535</v>
      </c>
      <c r="T410" s="19" t="str">
        <f t="shared" si="471"/>
        <v>Joshua Heesom</v>
      </c>
      <c r="U410" s="19" t="str">
        <f t="shared" si="471"/>
        <v>Pope Paul</v>
      </c>
      <c r="V410" s="30">
        <f t="shared" si="471"/>
        <v>37.520000000000003</v>
      </c>
      <c r="X410" s="17">
        <f t="shared" si="459"/>
        <v>3</v>
      </c>
      <c r="Y410" s="19">
        <f t="shared" si="460"/>
        <v>5</v>
      </c>
      <c r="Z410" s="43">
        <f>VLOOKUP($S410,'Programme and CT sheets'!$A:$I,8,)</f>
        <v>36.5</v>
      </c>
      <c r="AB410" s="44" t="str">
        <f t="shared" si="461"/>
        <v>Joshua Heesom</v>
      </c>
      <c r="AC410" s="44" t="str">
        <f t="shared" si="462"/>
        <v>Pope Paul</v>
      </c>
      <c r="AE410" s="11">
        <f t="shared" si="463"/>
        <v>4</v>
      </c>
      <c r="AF410" s="7">
        <f t="shared" si="464"/>
        <v>36.5</v>
      </c>
      <c r="AG410" s="7"/>
      <c r="AH410" s="147">
        <f t="shared" si="465"/>
        <v>24</v>
      </c>
      <c r="AI410" s="135" t="str">
        <f t="shared" si="466"/>
        <v>William Rayfield</v>
      </c>
      <c r="AJ410" s="135" t="str">
        <f t="shared" si="467"/>
        <v>Heath Mount</v>
      </c>
      <c r="AK410" s="148">
        <f t="shared" si="468"/>
        <v>49.82</v>
      </c>
      <c r="AL410" s="148" t="s">
        <v>477</v>
      </c>
      <c r="AM410" s="149" t="str">
        <f>IFERROR(IF(FIND("DQ",AL410),VLOOKUP(AL410,'DQ Codes'!$B:$C,2,),""),"")</f>
        <v xml:space="preserve">Movements of the legs not simultaneous or alternating movement of legs or feet </v>
      </c>
    </row>
    <row r="411" spans="2:39" ht="15" x14ac:dyDescent="0.25">
      <c r="E411" s="7"/>
      <c r="K411" s="153"/>
      <c r="L411" s="36"/>
      <c r="M411" s="36"/>
      <c r="N411" s="36"/>
      <c r="O411" s="36"/>
      <c r="P411" s="36"/>
      <c r="Q411" s="20"/>
      <c r="R411" s="112"/>
      <c r="S411" s="42"/>
      <c r="V411" s="30"/>
      <c r="X411" s="17"/>
      <c r="Z411" s="43"/>
      <c r="AB411" s="44"/>
      <c r="AC411" s="44"/>
      <c r="AE411" s="11"/>
      <c r="AF411" s="7"/>
      <c r="AG411" s="7"/>
      <c r="AH411" s="147"/>
      <c r="AK411" s="148"/>
      <c r="AL411" s="148"/>
    </row>
    <row r="412" spans="2:39" ht="15" customHeight="1" x14ac:dyDescent="0.2">
      <c r="AH412" s="136" t="str">
        <f>B413&amp;" - "&amp;C413&amp;" - "&amp;E413</f>
        <v>Event 16 - Year 6 Girls - 50m Butterfly</v>
      </c>
    </row>
    <row r="413" spans="2:39" ht="15" customHeight="1" x14ac:dyDescent="0.2">
      <c r="B413" s="24" t="s">
        <v>350</v>
      </c>
      <c r="C413" s="2" t="s">
        <v>4</v>
      </c>
      <c r="D413" s="1"/>
      <c r="E413" s="13" t="s">
        <v>145</v>
      </c>
      <c r="G413" s="17" t="s">
        <v>358</v>
      </c>
      <c r="I413" s="19">
        <v>5</v>
      </c>
      <c r="K413" s="19" t="s">
        <v>365</v>
      </c>
      <c r="O413" s="19" t="s">
        <v>368</v>
      </c>
      <c r="P413" s="19" t="s">
        <v>369</v>
      </c>
      <c r="Q413" s="19" t="s">
        <v>367</v>
      </c>
      <c r="R413" s="19" t="s">
        <v>366</v>
      </c>
      <c r="T413" s="19">
        <v>2</v>
      </c>
      <c r="U413" s="19">
        <f>T413+1</f>
        <v>3</v>
      </c>
      <c r="V413" s="17">
        <f>U413+1</f>
        <v>4</v>
      </c>
      <c r="X413" s="19" t="s">
        <v>367</v>
      </c>
      <c r="Y413" s="19" t="s">
        <v>366</v>
      </c>
      <c r="Z413" s="19" t="s">
        <v>372</v>
      </c>
      <c r="AA413" s="19" t="s">
        <v>373</v>
      </c>
      <c r="AB413" s="19" t="s">
        <v>369</v>
      </c>
      <c r="AC413" s="19" t="s">
        <v>374</v>
      </c>
      <c r="AE413" s="19" t="s">
        <v>375</v>
      </c>
      <c r="AF413" s="19"/>
      <c r="AG413" s="19" t="s">
        <v>371</v>
      </c>
      <c r="AH413" s="145" t="s">
        <v>382</v>
      </c>
      <c r="AI413" s="145" t="s">
        <v>369</v>
      </c>
      <c r="AJ413" s="145" t="s">
        <v>374</v>
      </c>
      <c r="AK413" s="146" t="s">
        <v>384</v>
      </c>
      <c r="AL413" s="146" t="s">
        <v>383</v>
      </c>
    </row>
    <row r="414" spans="2:39" ht="15" customHeight="1" x14ac:dyDescent="0.25">
      <c r="B414" s="4">
        <v>1</v>
      </c>
      <c r="C414" s="5" t="s">
        <v>323</v>
      </c>
      <c r="D414" s="5" t="s">
        <v>62</v>
      </c>
      <c r="E414" s="6">
        <v>48.5</v>
      </c>
      <c r="K414" s="108">
        <v>3</v>
      </c>
      <c r="L414" s="33" t="str">
        <f t="shared" ref="L414:L417" si="472">C414</f>
        <v>Emly Pinkney</v>
      </c>
      <c r="M414" s="33" t="str">
        <f t="shared" ref="M414:M417" si="473">D414</f>
        <v>Bedford Girls</v>
      </c>
      <c r="N414" s="34">
        <f t="shared" ref="N414:N417" si="474">E414</f>
        <v>48.5</v>
      </c>
      <c r="O414" s="36">
        <v>16</v>
      </c>
      <c r="P414" s="36"/>
      <c r="Q414" s="20">
        <v>1</v>
      </c>
      <c r="R414" s="112">
        <f t="shared" ref="R414:R447" si="475">K414</f>
        <v>3</v>
      </c>
      <c r="S414" s="42" t="str">
        <f t="shared" ref="S414:S417" si="476">CONCATENATE(TEXT(O414,0),TEXT(Q414,0),TEXT(R414,0))</f>
        <v>1613</v>
      </c>
      <c r="T414" s="19" t="str">
        <f t="shared" ref="T414:V417" si="477">VLOOKUP($R414,$K$414:$N$417,T$28,)</f>
        <v>Emly Pinkney</v>
      </c>
      <c r="U414" s="19" t="str">
        <f t="shared" si="477"/>
        <v>Bedford Girls</v>
      </c>
      <c r="V414" s="30">
        <f t="shared" si="477"/>
        <v>48.5</v>
      </c>
      <c r="X414" s="17">
        <f t="shared" ref="X414" si="478">IF(Q414="","",Q414)</f>
        <v>1</v>
      </c>
      <c r="Y414" s="19">
        <f t="shared" ref="Y414" si="479">R414</f>
        <v>3</v>
      </c>
      <c r="Z414" s="43">
        <f>VLOOKUP($S414,'Programme and CT sheets'!$A:$I,8,)</f>
        <v>199.5</v>
      </c>
      <c r="AB414" s="44" t="str">
        <f t="shared" ref="AB414" si="480">T414</f>
        <v>Emly Pinkney</v>
      </c>
      <c r="AC414" s="44" t="str">
        <f t="shared" ref="AC414" si="481">U414</f>
        <v>Bedford Girls</v>
      </c>
      <c r="AE414" s="11">
        <f t="shared" ref="AE414:AE447" si="482">IFERROR(RANK(Z414,$Z$414:$Z$447,1),"DQ")</f>
        <v>30</v>
      </c>
      <c r="AF414" s="7">
        <f t="shared" ref="AF414" si="483">Z414</f>
        <v>199.5</v>
      </c>
      <c r="AG414" s="7"/>
      <c r="AH414" s="147">
        <f t="shared" ref="AH414" si="484">B414</f>
        <v>1</v>
      </c>
      <c r="AI414" s="135" t="str">
        <f t="shared" ref="AI414:AI447" si="485">VLOOKUP(VLOOKUP($AH414,$AE$414:$AF$447,2,),$Z$414:$AC$447,3,)</f>
        <v>Alice Weston</v>
      </c>
      <c r="AJ414" s="135" t="str">
        <f t="shared" ref="AJ414:AJ447" si="486">VLOOKUP(VLOOKUP($AH414,$AE$414:$AF$447,2,),$Z$414:$AC$447,4,)</f>
        <v>Bishops Wood</v>
      </c>
      <c r="AK414" s="148">
        <f t="shared" ref="AK414:AK447" si="487">VLOOKUP($AI414,$C$414:$E$447,3,)</f>
        <v>36.659999999999997</v>
      </c>
      <c r="AL414" s="148">
        <f t="shared" ref="AL414:AL440" si="488">VLOOKUP($AH414,$AE$414:$AF$447,2,)</f>
        <v>35.299999999999997</v>
      </c>
      <c r="AM414" s="149" t="str">
        <f>IFERROR(IF(FIND("DQ",AL414),VLOOKUP(AL414,'DQ Codes'!$B:$C,2,),""),"")</f>
        <v/>
      </c>
    </row>
    <row r="415" spans="2:39" ht="15" customHeight="1" x14ac:dyDescent="0.25">
      <c r="B415" s="4">
        <v>2</v>
      </c>
      <c r="C415" s="5" t="s">
        <v>141</v>
      </c>
      <c r="D415" s="5" t="s">
        <v>133</v>
      </c>
      <c r="E415" s="6">
        <v>48.13</v>
      </c>
      <c r="K415" s="108">
        <v>4</v>
      </c>
      <c r="L415" s="36" t="str">
        <f t="shared" si="472"/>
        <v>Charlotte  Roberts</v>
      </c>
      <c r="M415" s="36" t="str">
        <f t="shared" si="473"/>
        <v>St Helens</v>
      </c>
      <c r="N415" s="37">
        <f t="shared" si="474"/>
        <v>48.13</v>
      </c>
      <c r="O415" s="36">
        <v>16</v>
      </c>
      <c r="P415" s="36"/>
      <c r="Q415" s="20">
        <v>1</v>
      </c>
      <c r="R415" s="112">
        <f t="shared" si="475"/>
        <v>4</v>
      </c>
      <c r="S415" s="42" t="str">
        <f t="shared" si="476"/>
        <v>1614</v>
      </c>
      <c r="T415" s="19" t="str">
        <f t="shared" si="477"/>
        <v>Charlotte  Roberts</v>
      </c>
      <c r="U415" s="19" t="str">
        <f t="shared" si="477"/>
        <v>St Helens</v>
      </c>
      <c r="V415" s="30">
        <f t="shared" si="477"/>
        <v>48.13</v>
      </c>
      <c r="X415" s="17">
        <f t="shared" ref="X415:X447" si="489">IF(Q415="","",Q415)</f>
        <v>1</v>
      </c>
      <c r="Y415" s="19">
        <f t="shared" ref="Y415:Y447" si="490">R415</f>
        <v>4</v>
      </c>
      <c r="Z415" s="43">
        <f>VLOOKUP($S415,'Programme and CT sheets'!$A:$I,8,)</f>
        <v>40.24</v>
      </c>
      <c r="AB415" s="44" t="str">
        <f t="shared" ref="AB415:AB447" si="491">T415</f>
        <v>Charlotte  Roberts</v>
      </c>
      <c r="AC415" s="44" t="str">
        <f t="shared" ref="AC415:AC447" si="492">U415</f>
        <v>St Helens</v>
      </c>
      <c r="AE415" s="11">
        <f t="shared" si="482"/>
        <v>7</v>
      </c>
      <c r="AF415" s="7">
        <f t="shared" ref="AF415:AF447" si="493">Z415</f>
        <v>40.24</v>
      </c>
      <c r="AG415" s="7"/>
      <c r="AH415" s="147">
        <f t="shared" ref="AH415:AH447" si="494">B415</f>
        <v>2</v>
      </c>
      <c r="AI415" s="135" t="str">
        <f t="shared" si="485"/>
        <v>Ella  Nijkamp</v>
      </c>
      <c r="AJ415" s="135" t="str">
        <f t="shared" si="486"/>
        <v>Berkhamsted</v>
      </c>
      <c r="AK415" s="148">
        <f t="shared" si="487"/>
        <v>37.81</v>
      </c>
      <c r="AL415" s="148">
        <f t="shared" si="488"/>
        <v>36.26</v>
      </c>
      <c r="AM415" s="149" t="str">
        <f>IFERROR(IF(FIND("DQ",AL415),VLOOKUP(AL415,'DQ Codes'!$B:$C,2,),""),"")</f>
        <v/>
      </c>
    </row>
    <row r="416" spans="2:39" ht="15" customHeight="1" x14ac:dyDescent="0.25">
      <c r="B416" s="4">
        <v>3</v>
      </c>
      <c r="C416" s="5" t="s">
        <v>276</v>
      </c>
      <c r="D416" s="5" t="s">
        <v>16</v>
      </c>
      <c r="E416" s="6">
        <v>47.34</v>
      </c>
      <c r="K416" s="108">
        <v>5</v>
      </c>
      <c r="L416" s="36" t="str">
        <f t="shared" ref="L416" si="495">C416</f>
        <v>Isobel Toon</v>
      </c>
      <c r="M416" s="36" t="str">
        <f t="shared" ref="M416" si="496">D416</f>
        <v>Harvey Road</v>
      </c>
      <c r="N416" s="37">
        <f t="shared" ref="N416" si="497">E416</f>
        <v>47.34</v>
      </c>
      <c r="O416" s="36">
        <v>16</v>
      </c>
      <c r="P416" s="36"/>
      <c r="Q416" s="20">
        <v>1</v>
      </c>
      <c r="R416" s="112">
        <f t="shared" si="475"/>
        <v>5</v>
      </c>
      <c r="S416" s="42" t="str">
        <f t="shared" ref="S416" si="498">CONCATENATE(TEXT(O416,0),TEXT(Q416,0),TEXT(R416,0))</f>
        <v>1615</v>
      </c>
      <c r="T416" s="19" t="str">
        <f t="shared" si="477"/>
        <v>Isobel Toon</v>
      </c>
      <c r="U416" s="19" t="str">
        <f t="shared" si="477"/>
        <v>Harvey Road</v>
      </c>
      <c r="V416" s="30">
        <f t="shared" si="477"/>
        <v>47.34</v>
      </c>
      <c r="X416" s="17">
        <f t="shared" ref="X416" si="499">IF(Q416="","",Q416)</f>
        <v>1</v>
      </c>
      <c r="Y416" s="19">
        <f t="shared" ref="Y416" si="500">R416</f>
        <v>5</v>
      </c>
      <c r="Z416" s="43">
        <f>VLOOKUP($S416,'Programme and CT sheets'!$A:$I,8,)</f>
        <v>45.47</v>
      </c>
      <c r="AB416" s="44" t="str">
        <f t="shared" ref="AB416" si="501">T416</f>
        <v>Isobel Toon</v>
      </c>
      <c r="AC416" s="44" t="str">
        <f t="shared" ref="AC416" si="502">U416</f>
        <v>Harvey Road</v>
      </c>
      <c r="AE416" s="11">
        <f t="shared" si="482"/>
        <v>23</v>
      </c>
      <c r="AF416" s="7">
        <f t="shared" ref="AF416" si="503">Z416</f>
        <v>45.47</v>
      </c>
      <c r="AG416" s="7"/>
      <c r="AH416" s="147">
        <f t="shared" ref="AH416" si="504">B416</f>
        <v>3</v>
      </c>
      <c r="AI416" s="135" t="str">
        <f t="shared" si="485"/>
        <v>Emilia Dunwoodie</v>
      </c>
      <c r="AJ416" s="135" t="str">
        <f t="shared" si="486"/>
        <v>High Beeches</v>
      </c>
      <c r="AK416" s="148">
        <f t="shared" si="487"/>
        <v>39.57</v>
      </c>
      <c r="AL416" s="148">
        <f t="shared" si="488"/>
        <v>38.270000000000003</v>
      </c>
      <c r="AM416" s="149" t="str">
        <f>IFERROR(IF(FIND("DQ",AL416),VLOOKUP(AL416,'DQ Codes'!$B:$C,2,),""),"")</f>
        <v/>
      </c>
    </row>
    <row r="417" spans="2:39" ht="15" customHeight="1" x14ac:dyDescent="0.25">
      <c r="B417" s="4">
        <v>4</v>
      </c>
      <c r="C417" s="5" t="s">
        <v>143</v>
      </c>
      <c r="D417" s="5" t="s">
        <v>115</v>
      </c>
      <c r="E417" s="6">
        <v>47</v>
      </c>
      <c r="K417" s="111">
        <v>6</v>
      </c>
      <c r="L417" s="38" t="str">
        <f t="shared" si="472"/>
        <v>Isabella Skinner</v>
      </c>
      <c r="M417" s="38" t="str">
        <f t="shared" si="473"/>
        <v>Chalfont St Peter</v>
      </c>
      <c r="N417" s="39">
        <f t="shared" si="474"/>
        <v>47</v>
      </c>
      <c r="O417" s="36">
        <v>16</v>
      </c>
      <c r="P417" s="36"/>
      <c r="Q417" s="20">
        <v>1</v>
      </c>
      <c r="R417" s="112">
        <f t="shared" si="475"/>
        <v>6</v>
      </c>
      <c r="S417" s="42" t="str">
        <f t="shared" si="476"/>
        <v>1616</v>
      </c>
      <c r="T417" s="19" t="str">
        <f t="shared" si="477"/>
        <v>Isabella Skinner</v>
      </c>
      <c r="U417" s="19" t="str">
        <f t="shared" si="477"/>
        <v>Chalfont St Peter</v>
      </c>
      <c r="V417" s="30">
        <f t="shared" si="477"/>
        <v>47</v>
      </c>
      <c r="X417" s="17">
        <f t="shared" si="489"/>
        <v>1</v>
      </c>
      <c r="Y417" s="19">
        <f t="shared" si="490"/>
        <v>6</v>
      </c>
      <c r="Z417" s="43">
        <f>VLOOKUP($S417,'Programme and CT sheets'!$A:$I,8,)</f>
        <v>199.49</v>
      </c>
      <c r="AB417" s="44" t="str">
        <f t="shared" si="491"/>
        <v>Isabella Skinner</v>
      </c>
      <c r="AC417" s="44" t="str">
        <f t="shared" si="492"/>
        <v>Chalfont St Peter</v>
      </c>
      <c r="AE417" s="11">
        <f t="shared" si="482"/>
        <v>29</v>
      </c>
      <c r="AF417" s="7">
        <f t="shared" si="493"/>
        <v>199.49</v>
      </c>
      <c r="AG417" s="7"/>
      <c r="AH417" s="147">
        <f t="shared" si="494"/>
        <v>4</v>
      </c>
      <c r="AI417" s="135" t="str">
        <f t="shared" si="485"/>
        <v>Sophie  Chen</v>
      </c>
      <c r="AJ417" s="135" t="str">
        <f t="shared" si="486"/>
        <v>Applecroft</v>
      </c>
      <c r="AK417" s="148">
        <f t="shared" si="487"/>
        <v>39.18</v>
      </c>
      <c r="AL417" s="148">
        <f t="shared" si="488"/>
        <v>38.520000000000003</v>
      </c>
      <c r="AM417" s="149" t="str">
        <f>IFERROR(IF(FIND("DQ",AL417),VLOOKUP(AL417,'DQ Codes'!$B:$C,2,),""),"")</f>
        <v/>
      </c>
    </row>
    <row r="418" spans="2:39" ht="15" customHeight="1" x14ac:dyDescent="0.25">
      <c r="B418" s="4">
        <v>5</v>
      </c>
      <c r="C418" s="5" t="s">
        <v>142</v>
      </c>
      <c r="D418" s="5" t="s">
        <v>9</v>
      </c>
      <c r="E418" s="6">
        <v>46.87</v>
      </c>
      <c r="K418" s="108">
        <v>7</v>
      </c>
      <c r="L418" s="36" t="str">
        <f t="shared" ref="L418:L447" si="505">C418</f>
        <v>Robyn Hartley</v>
      </c>
      <c r="M418" s="36" t="str">
        <f t="shared" ref="M418:M447" si="506">D418</f>
        <v>How Wood</v>
      </c>
      <c r="N418" s="37">
        <f t="shared" ref="N418:N447" si="507">E418</f>
        <v>46.87</v>
      </c>
      <c r="O418" s="36">
        <v>16</v>
      </c>
      <c r="Q418" s="20">
        <v>2</v>
      </c>
      <c r="R418" s="112">
        <f t="shared" si="475"/>
        <v>7</v>
      </c>
      <c r="S418" s="42" t="str">
        <f t="shared" ref="S418:S447" si="508">CONCATENATE(TEXT(O418,0),TEXT(Q418,0),TEXT(R418,0))</f>
        <v>1627</v>
      </c>
      <c r="T418" s="19" t="str">
        <f t="shared" ref="T418:V423" si="509">VLOOKUP($R418,$K$418:$N$423,T$28,)</f>
        <v>Robyn Hartley</v>
      </c>
      <c r="U418" s="19" t="str">
        <f t="shared" si="509"/>
        <v>How Wood</v>
      </c>
      <c r="V418" s="30">
        <f t="shared" si="509"/>
        <v>46.87</v>
      </c>
      <c r="X418" s="17">
        <f t="shared" si="489"/>
        <v>2</v>
      </c>
      <c r="Y418" s="19">
        <f t="shared" si="490"/>
        <v>7</v>
      </c>
      <c r="Z418" s="43">
        <f>VLOOKUP($S418,'Programme and CT sheets'!$A:$I,8,)</f>
        <v>55.52</v>
      </c>
      <c r="AB418" s="44" t="str">
        <f t="shared" si="491"/>
        <v>Robyn Hartley</v>
      </c>
      <c r="AC418" s="44" t="str">
        <f t="shared" si="492"/>
        <v>How Wood</v>
      </c>
      <c r="AE418" s="11">
        <f t="shared" si="482"/>
        <v>27</v>
      </c>
      <c r="AF418" s="7">
        <f t="shared" si="493"/>
        <v>55.52</v>
      </c>
      <c r="AG418" s="7"/>
      <c r="AH418" s="147">
        <f t="shared" si="494"/>
        <v>5</v>
      </c>
      <c r="AI418" s="135" t="str">
        <f t="shared" si="485"/>
        <v>Gemma Nottage</v>
      </c>
      <c r="AJ418" s="135" t="str">
        <f t="shared" si="486"/>
        <v>Coates Way</v>
      </c>
      <c r="AK418" s="148">
        <f t="shared" si="487"/>
        <v>38.94</v>
      </c>
      <c r="AL418" s="148">
        <f t="shared" si="488"/>
        <v>38.65</v>
      </c>
      <c r="AM418" s="149" t="str">
        <f>IFERROR(IF(FIND("DQ",AL418),VLOOKUP(AL418,'DQ Codes'!$B:$C,2,),""),"")</f>
        <v/>
      </c>
    </row>
    <row r="419" spans="2:39" ht="15" customHeight="1" x14ac:dyDescent="0.25">
      <c r="B419" s="4">
        <v>6</v>
      </c>
      <c r="C419" s="5" t="s">
        <v>129</v>
      </c>
      <c r="D419" s="5" t="s">
        <v>14</v>
      </c>
      <c r="E419" s="6">
        <v>46.61</v>
      </c>
      <c r="K419" s="108">
        <v>2</v>
      </c>
      <c r="L419" s="36" t="str">
        <f t="shared" si="505"/>
        <v>Megan Worley</v>
      </c>
      <c r="M419" s="36" t="str">
        <f t="shared" si="506"/>
        <v>Parkgate</v>
      </c>
      <c r="N419" s="37">
        <f t="shared" si="507"/>
        <v>46.61</v>
      </c>
      <c r="O419" s="36">
        <v>16</v>
      </c>
      <c r="P419" s="36"/>
      <c r="Q419" s="20">
        <v>2</v>
      </c>
      <c r="R419" s="112">
        <f t="shared" si="475"/>
        <v>2</v>
      </c>
      <c r="S419" s="42" t="str">
        <f t="shared" si="508"/>
        <v>1622</v>
      </c>
      <c r="T419" s="19" t="str">
        <f t="shared" si="509"/>
        <v>Megan Worley</v>
      </c>
      <c r="U419" s="19" t="str">
        <f t="shared" si="509"/>
        <v>Parkgate</v>
      </c>
      <c r="V419" s="30">
        <f t="shared" si="509"/>
        <v>46.61</v>
      </c>
      <c r="X419" s="17">
        <f t="shared" si="489"/>
        <v>2</v>
      </c>
      <c r="Y419" s="19">
        <f t="shared" si="490"/>
        <v>2</v>
      </c>
      <c r="Z419" s="43">
        <f>VLOOKUP($S419,'Programme and CT sheets'!$A:$I,8,)</f>
        <v>44.94</v>
      </c>
      <c r="AB419" s="44" t="str">
        <f t="shared" si="491"/>
        <v>Megan Worley</v>
      </c>
      <c r="AC419" s="44" t="str">
        <f t="shared" si="492"/>
        <v>Parkgate</v>
      </c>
      <c r="AE419" s="11">
        <f t="shared" si="482"/>
        <v>21</v>
      </c>
      <c r="AF419" s="7">
        <f t="shared" si="493"/>
        <v>44.94</v>
      </c>
      <c r="AG419" s="7"/>
      <c r="AH419" s="147">
        <f t="shared" si="494"/>
        <v>6</v>
      </c>
      <c r="AI419" s="135" t="str">
        <f t="shared" si="485"/>
        <v>Hannah Brooke</v>
      </c>
      <c r="AJ419" s="135" t="str">
        <f t="shared" si="486"/>
        <v>Manland</v>
      </c>
      <c r="AK419" s="148">
        <f t="shared" si="487"/>
        <v>35.9</v>
      </c>
      <c r="AL419" s="148">
        <f t="shared" si="488"/>
        <v>38.799999999999997</v>
      </c>
      <c r="AM419" s="149" t="str">
        <f>IFERROR(IF(FIND("DQ",AL419),VLOOKUP(AL419,'DQ Codes'!$B:$C,2,),""),"")</f>
        <v/>
      </c>
    </row>
    <row r="420" spans="2:39" ht="15" customHeight="1" x14ac:dyDescent="0.25">
      <c r="B420" s="4">
        <v>7</v>
      </c>
      <c r="C420" s="5" t="s">
        <v>140</v>
      </c>
      <c r="D420" s="5" t="s">
        <v>61</v>
      </c>
      <c r="E420" s="6">
        <v>46.38</v>
      </c>
      <c r="K420" s="108">
        <v>3</v>
      </c>
      <c r="L420" s="36" t="str">
        <f t="shared" si="505"/>
        <v>Imogen Smith</v>
      </c>
      <c r="M420" s="36" t="str">
        <f t="shared" si="506"/>
        <v>St Alban's High Sch</v>
      </c>
      <c r="N420" s="37">
        <f t="shared" si="507"/>
        <v>46.38</v>
      </c>
      <c r="O420" s="36">
        <v>16</v>
      </c>
      <c r="P420" s="36"/>
      <c r="Q420" s="20">
        <v>2</v>
      </c>
      <c r="R420" s="112">
        <f t="shared" si="475"/>
        <v>3</v>
      </c>
      <c r="S420" s="42" t="str">
        <f t="shared" si="508"/>
        <v>1623</v>
      </c>
      <c r="T420" s="19" t="str">
        <f t="shared" si="509"/>
        <v>Imogen Smith</v>
      </c>
      <c r="U420" s="19" t="str">
        <f t="shared" si="509"/>
        <v>St Alban's High Sch</v>
      </c>
      <c r="V420" s="30">
        <f t="shared" si="509"/>
        <v>46.38</v>
      </c>
      <c r="X420" s="17">
        <f t="shared" si="489"/>
        <v>2</v>
      </c>
      <c r="Y420" s="19">
        <f t="shared" si="490"/>
        <v>3</v>
      </c>
      <c r="Z420" s="43">
        <f>VLOOKUP($S420,'Programme and CT sheets'!$A:$I,8,)</f>
        <v>44.1</v>
      </c>
      <c r="AB420" s="44" t="str">
        <f t="shared" si="491"/>
        <v>Imogen Smith</v>
      </c>
      <c r="AC420" s="44" t="str">
        <f t="shared" si="492"/>
        <v>St Alban's High Sch</v>
      </c>
      <c r="AE420" s="11">
        <f t="shared" si="482"/>
        <v>17</v>
      </c>
      <c r="AF420" s="7">
        <f t="shared" si="493"/>
        <v>44.1</v>
      </c>
      <c r="AG420" s="7"/>
      <c r="AH420" s="147">
        <f t="shared" si="494"/>
        <v>7</v>
      </c>
      <c r="AI420" s="135" t="str">
        <f t="shared" si="485"/>
        <v>Charlotte  Roberts</v>
      </c>
      <c r="AJ420" s="135" t="str">
        <f t="shared" si="486"/>
        <v>St Helens</v>
      </c>
      <c r="AK420" s="148">
        <f t="shared" si="487"/>
        <v>48.13</v>
      </c>
      <c r="AL420" s="148">
        <f t="shared" si="488"/>
        <v>40.24</v>
      </c>
      <c r="AM420" s="149" t="str">
        <f>IFERROR(IF(FIND("DQ",AL420),VLOOKUP(AL420,'DQ Codes'!$B:$C,2,),""),"")</f>
        <v/>
      </c>
    </row>
    <row r="421" spans="2:39" ht="15" customHeight="1" x14ac:dyDescent="0.25">
      <c r="B421" s="4">
        <v>8</v>
      </c>
      <c r="C421" s="5" t="s">
        <v>123</v>
      </c>
      <c r="D421" s="5" t="s">
        <v>22</v>
      </c>
      <c r="E421" s="6">
        <v>45.7</v>
      </c>
      <c r="K421" s="108">
        <v>6</v>
      </c>
      <c r="L421" s="36" t="str">
        <f t="shared" si="505"/>
        <v>Brigitte Chapman</v>
      </c>
      <c r="M421" s="36" t="str">
        <f t="shared" si="506"/>
        <v>Great Missenden</v>
      </c>
      <c r="N421" s="37">
        <f t="shared" si="507"/>
        <v>45.7</v>
      </c>
      <c r="O421" s="36">
        <v>16</v>
      </c>
      <c r="P421" s="36"/>
      <c r="Q421" s="20">
        <v>2</v>
      </c>
      <c r="R421" s="112">
        <f t="shared" si="475"/>
        <v>6</v>
      </c>
      <c r="S421" s="42" t="str">
        <f t="shared" si="508"/>
        <v>1626</v>
      </c>
      <c r="T421" s="19" t="str">
        <f t="shared" si="509"/>
        <v>Brigitte Chapman</v>
      </c>
      <c r="U421" s="19" t="str">
        <f t="shared" si="509"/>
        <v>Great Missenden</v>
      </c>
      <c r="V421" s="30">
        <f t="shared" si="509"/>
        <v>45.7</v>
      </c>
      <c r="X421" s="17">
        <f t="shared" si="489"/>
        <v>2</v>
      </c>
      <c r="Y421" s="19">
        <f t="shared" si="490"/>
        <v>6</v>
      </c>
      <c r="Z421" s="43">
        <f>VLOOKUP($S421,'Programme and CT sheets'!$A:$I,8,)</f>
        <v>45.38</v>
      </c>
      <c r="AB421" s="44" t="str">
        <f t="shared" si="491"/>
        <v>Brigitte Chapman</v>
      </c>
      <c r="AC421" s="44" t="str">
        <f t="shared" si="492"/>
        <v>Great Missenden</v>
      </c>
      <c r="AE421" s="11">
        <f t="shared" si="482"/>
        <v>22</v>
      </c>
      <c r="AF421" s="7">
        <f t="shared" si="493"/>
        <v>45.38</v>
      </c>
      <c r="AG421" s="7"/>
      <c r="AH421" s="147">
        <v>7</v>
      </c>
      <c r="AI421" s="135" t="s">
        <v>108</v>
      </c>
      <c r="AJ421" s="135" t="s">
        <v>109</v>
      </c>
      <c r="AK421" s="148">
        <f t="shared" si="487"/>
        <v>38.75</v>
      </c>
      <c r="AL421" s="148">
        <v>40.24</v>
      </c>
      <c r="AM421" s="149" t="str">
        <f>IFERROR(IF(FIND("DQ",AL421),VLOOKUP(AL421,'DQ Codes'!$B:$C,2,),""),"")</f>
        <v/>
      </c>
    </row>
    <row r="422" spans="2:39" ht="15" customHeight="1" x14ac:dyDescent="0.25">
      <c r="B422" s="4">
        <v>9</v>
      </c>
      <c r="C422" s="5" t="s">
        <v>127</v>
      </c>
      <c r="D422" s="5" t="s">
        <v>128</v>
      </c>
      <c r="E422" s="6">
        <v>45.23</v>
      </c>
      <c r="K422" s="108">
        <v>4</v>
      </c>
      <c r="L422" s="36" t="str">
        <f t="shared" si="505"/>
        <v>Charlotte Nicholson</v>
      </c>
      <c r="M422" s="36" t="str">
        <f t="shared" si="506"/>
        <v>Wheatfield Jnr</v>
      </c>
      <c r="N422" s="37">
        <f t="shared" si="507"/>
        <v>45.23</v>
      </c>
      <c r="O422" s="36">
        <v>16</v>
      </c>
      <c r="P422" s="36"/>
      <c r="Q422" s="20">
        <v>2</v>
      </c>
      <c r="R422" s="112">
        <f t="shared" si="475"/>
        <v>4</v>
      </c>
      <c r="S422" s="42" t="str">
        <f t="shared" si="508"/>
        <v>1624</v>
      </c>
      <c r="T422" s="19" t="str">
        <f t="shared" si="509"/>
        <v>Charlotte Nicholson</v>
      </c>
      <c r="U422" s="19" t="str">
        <f t="shared" si="509"/>
        <v>Wheatfield Jnr</v>
      </c>
      <c r="V422" s="30">
        <f t="shared" si="509"/>
        <v>45.23</v>
      </c>
      <c r="X422" s="17">
        <f t="shared" si="489"/>
        <v>2</v>
      </c>
      <c r="Y422" s="19">
        <f t="shared" si="490"/>
        <v>4</v>
      </c>
      <c r="Z422" s="43">
        <f>VLOOKUP($S422,'Programme and CT sheets'!$A:$I,8,)</f>
        <v>49.18</v>
      </c>
      <c r="AB422" s="44" t="str">
        <f t="shared" si="491"/>
        <v>Charlotte Nicholson</v>
      </c>
      <c r="AC422" s="44" t="str">
        <f t="shared" si="492"/>
        <v>Wheatfield Jnr</v>
      </c>
      <c r="AE422" s="11">
        <f t="shared" si="482"/>
        <v>26</v>
      </c>
      <c r="AF422" s="7">
        <f t="shared" si="493"/>
        <v>49.18</v>
      </c>
      <c r="AG422" s="7"/>
      <c r="AH422" s="147">
        <f t="shared" si="494"/>
        <v>9</v>
      </c>
      <c r="AI422" s="135" t="str">
        <f t="shared" si="485"/>
        <v>Scarlett Lewis</v>
      </c>
      <c r="AJ422" s="135" t="str">
        <f t="shared" si="486"/>
        <v>Chesham Prep</v>
      </c>
      <c r="AK422" s="148">
        <f t="shared" si="487"/>
        <v>41.81</v>
      </c>
      <c r="AL422" s="148">
        <f t="shared" si="488"/>
        <v>40.31</v>
      </c>
      <c r="AM422" s="149" t="str">
        <f>IFERROR(IF(FIND("DQ",AL422),VLOOKUP(AL422,'DQ Codes'!$B:$C,2,),""),"")</f>
        <v/>
      </c>
    </row>
    <row r="423" spans="2:39" ht="15" customHeight="1" x14ac:dyDescent="0.25">
      <c r="B423" s="4">
        <v>10</v>
      </c>
      <c r="C423" s="5" t="s">
        <v>321</v>
      </c>
      <c r="D423" s="5" t="s">
        <v>363</v>
      </c>
      <c r="E423" s="6">
        <v>45.22</v>
      </c>
      <c r="K423" s="111">
        <v>5</v>
      </c>
      <c r="L423" s="38" t="str">
        <f t="shared" si="505"/>
        <v>Laura Ferguson</v>
      </c>
      <c r="M423" s="38" t="str">
        <f t="shared" si="506"/>
        <v>Royal Masonic School</v>
      </c>
      <c r="N423" s="39">
        <f t="shared" si="507"/>
        <v>45.22</v>
      </c>
      <c r="O423" s="36">
        <v>16</v>
      </c>
      <c r="P423" s="36"/>
      <c r="Q423" s="20">
        <v>2</v>
      </c>
      <c r="R423" s="112">
        <f t="shared" si="475"/>
        <v>5</v>
      </c>
      <c r="S423" s="42" t="str">
        <f t="shared" si="508"/>
        <v>1625</v>
      </c>
      <c r="T423" s="19" t="str">
        <f t="shared" si="509"/>
        <v>Laura Ferguson</v>
      </c>
      <c r="U423" s="19" t="str">
        <f t="shared" si="509"/>
        <v>Royal Masonic School</v>
      </c>
      <c r="V423" s="30">
        <f t="shared" si="509"/>
        <v>45.22</v>
      </c>
      <c r="X423" s="17">
        <f t="shared" si="489"/>
        <v>2</v>
      </c>
      <c r="Y423" s="19">
        <f t="shared" si="490"/>
        <v>5</v>
      </c>
      <c r="Z423" s="43">
        <f>VLOOKUP($S423,'Programme and CT sheets'!$A:$I,8,)</f>
        <v>46.28</v>
      </c>
      <c r="AB423" s="44" t="str">
        <f t="shared" si="491"/>
        <v>Laura Ferguson</v>
      </c>
      <c r="AC423" s="44" t="str">
        <f t="shared" si="492"/>
        <v>Royal Masonic School</v>
      </c>
      <c r="AE423" s="11">
        <f t="shared" si="482"/>
        <v>24</v>
      </c>
      <c r="AF423" s="7">
        <f t="shared" si="493"/>
        <v>46.28</v>
      </c>
      <c r="AG423" s="7"/>
      <c r="AH423" s="147">
        <f t="shared" si="494"/>
        <v>10</v>
      </c>
      <c r="AI423" s="135" t="str">
        <f t="shared" si="485"/>
        <v>Hannah Ashby</v>
      </c>
      <c r="AJ423" s="135" t="str">
        <f t="shared" si="486"/>
        <v>Heatherton House</v>
      </c>
      <c r="AK423" s="148">
        <f t="shared" si="487"/>
        <v>39.24</v>
      </c>
      <c r="AL423" s="148">
        <f t="shared" si="488"/>
        <v>40.450000000000003</v>
      </c>
      <c r="AM423" s="149" t="str">
        <f>IFERROR(IF(FIND("DQ",AL423),VLOOKUP(AL423,'DQ Codes'!$B:$C,2,),""),"")</f>
        <v/>
      </c>
    </row>
    <row r="424" spans="2:39" ht="15" customHeight="1" x14ac:dyDescent="0.25">
      <c r="B424" s="4">
        <v>11</v>
      </c>
      <c r="C424" s="5" t="s">
        <v>379</v>
      </c>
      <c r="D424" s="5" t="s">
        <v>15</v>
      </c>
      <c r="E424" s="6">
        <v>44.6</v>
      </c>
      <c r="K424" s="107">
        <v>1</v>
      </c>
      <c r="L424" s="36" t="str">
        <f t="shared" si="505"/>
        <v>Oivia Freeman</v>
      </c>
      <c r="M424" s="36" t="str">
        <f t="shared" si="506"/>
        <v>Heath Mount</v>
      </c>
      <c r="N424" s="37">
        <f t="shared" si="507"/>
        <v>44.6</v>
      </c>
      <c r="O424" s="36">
        <v>16</v>
      </c>
      <c r="Q424" s="20">
        <v>3</v>
      </c>
      <c r="R424" s="112">
        <f t="shared" si="475"/>
        <v>1</v>
      </c>
      <c r="S424" s="42" t="str">
        <f t="shared" si="508"/>
        <v>1631</v>
      </c>
      <c r="T424" s="19" t="str">
        <f t="shared" ref="T424:V431" si="510">VLOOKUP($R424,$K$424:$N$431,T$28,)</f>
        <v>Oivia Freeman</v>
      </c>
      <c r="U424" s="19" t="str">
        <f t="shared" si="510"/>
        <v>Heath Mount</v>
      </c>
      <c r="V424" s="30">
        <f t="shared" si="510"/>
        <v>44.6</v>
      </c>
      <c r="X424" s="17">
        <f t="shared" si="489"/>
        <v>3</v>
      </c>
      <c r="Y424" s="19">
        <f t="shared" si="490"/>
        <v>1</v>
      </c>
      <c r="Z424" s="43">
        <f>VLOOKUP($S424,'Programme and CT sheets'!$A:$I,8,)</f>
        <v>199.47</v>
      </c>
      <c r="AB424" s="44" t="str">
        <f t="shared" si="491"/>
        <v>Oivia Freeman</v>
      </c>
      <c r="AC424" s="44" t="str">
        <f t="shared" si="492"/>
        <v>Heath Mount</v>
      </c>
      <c r="AE424" s="11">
        <f t="shared" si="482"/>
        <v>28</v>
      </c>
      <c r="AF424" s="7">
        <f t="shared" si="493"/>
        <v>199.47</v>
      </c>
      <c r="AG424" s="7"/>
      <c r="AH424" s="147">
        <f t="shared" si="494"/>
        <v>11</v>
      </c>
      <c r="AI424" s="135" t="str">
        <f t="shared" si="485"/>
        <v>Lydia Wisely</v>
      </c>
      <c r="AJ424" s="135" t="str">
        <f t="shared" si="486"/>
        <v>Berkhamsted</v>
      </c>
      <c r="AK424" s="148">
        <f t="shared" si="487"/>
        <v>43.42</v>
      </c>
      <c r="AL424" s="148">
        <f t="shared" si="488"/>
        <v>40.47</v>
      </c>
      <c r="AM424" s="149" t="str">
        <f>IFERROR(IF(FIND("DQ",AL424),VLOOKUP(AL424,'DQ Codes'!$B:$C,2,),""),"")</f>
        <v/>
      </c>
    </row>
    <row r="425" spans="2:39" ht="15" customHeight="1" x14ac:dyDescent="0.25">
      <c r="B425" s="4">
        <v>12</v>
      </c>
      <c r="C425" s="5" t="s">
        <v>107</v>
      </c>
      <c r="D425" s="5" t="s">
        <v>15</v>
      </c>
      <c r="E425" s="6">
        <v>44.32</v>
      </c>
      <c r="K425" s="108">
        <v>8</v>
      </c>
      <c r="L425" s="36" t="str">
        <f t="shared" si="505"/>
        <v>Maja Alexander</v>
      </c>
      <c r="M425" s="36" t="str">
        <f t="shared" si="506"/>
        <v>Heath Mount</v>
      </c>
      <c r="N425" s="37">
        <f t="shared" si="507"/>
        <v>44.32</v>
      </c>
      <c r="O425" s="36">
        <v>16</v>
      </c>
      <c r="Q425" s="20">
        <v>3</v>
      </c>
      <c r="R425" s="112">
        <f t="shared" si="475"/>
        <v>8</v>
      </c>
      <c r="S425" s="42" t="str">
        <f t="shared" si="508"/>
        <v>1638</v>
      </c>
      <c r="T425" s="19" t="str">
        <f t="shared" si="510"/>
        <v>Maja Alexander</v>
      </c>
      <c r="U425" s="19" t="str">
        <f t="shared" si="510"/>
        <v>Heath Mount</v>
      </c>
      <c r="V425" s="30">
        <f t="shared" si="510"/>
        <v>44.32</v>
      </c>
      <c r="X425" s="17">
        <f t="shared" si="489"/>
        <v>3</v>
      </c>
      <c r="Y425" s="19">
        <f t="shared" si="490"/>
        <v>8</v>
      </c>
      <c r="Z425" s="43">
        <f>VLOOKUP($S425,'Programme and CT sheets'!$A:$I,8,)</f>
        <v>199.98</v>
      </c>
      <c r="AB425" s="44" t="str">
        <f t="shared" si="491"/>
        <v>Maja Alexander</v>
      </c>
      <c r="AC425" s="44" t="str">
        <f t="shared" si="492"/>
        <v>Heath Mount</v>
      </c>
      <c r="AE425" s="11">
        <f t="shared" si="482"/>
        <v>33</v>
      </c>
      <c r="AF425" s="7">
        <f t="shared" si="493"/>
        <v>199.98</v>
      </c>
      <c r="AG425" s="7"/>
      <c r="AH425" s="147">
        <f t="shared" si="494"/>
        <v>12</v>
      </c>
      <c r="AI425" s="135" t="str">
        <f t="shared" si="485"/>
        <v>Zoë Holligan</v>
      </c>
      <c r="AJ425" s="135" t="str">
        <f t="shared" si="486"/>
        <v>Maltman's Green</v>
      </c>
      <c r="AK425" s="148">
        <f t="shared" si="487"/>
        <v>38.979999999999997</v>
      </c>
      <c r="AL425" s="148">
        <f t="shared" si="488"/>
        <v>41.89</v>
      </c>
      <c r="AM425" s="149" t="str">
        <f>IFERROR(IF(FIND("DQ",AL425),VLOOKUP(AL425,'DQ Codes'!$B:$C,2,),""),"")</f>
        <v/>
      </c>
    </row>
    <row r="426" spans="2:39" ht="15" customHeight="1" x14ac:dyDescent="0.25">
      <c r="B426" s="4">
        <v>13</v>
      </c>
      <c r="C426" s="5" t="s">
        <v>299</v>
      </c>
      <c r="D426" s="5" t="s">
        <v>300</v>
      </c>
      <c r="E426" s="6">
        <v>44.13</v>
      </c>
      <c r="K426" s="108">
        <v>2</v>
      </c>
      <c r="L426" s="36" t="str">
        <f t="shared" si="505"/>
        <v>Rosie Hadfield</v>
      </c>
      <c r="M426" s="36" t="str">
        <f t="shared" si="506"/>
        <v>St Hilda's Harpenden</v>
      </c>
      <c r="N426" s="37">
        <f t="shared" si="507"/>
        <v>44.13</v>
      </c>
      <c r="O426" s="36">
        <v>16</v>
      </c>
      <c r="P426" s="36"/>
      <c r="Q426" s="20">
        <v>3</v>
      </c>
      <c r="R426" s="112">
        <f t="shared" si="475"/>
        <v>2</v>
      </c>
      <c r="S426" s="42" t="str">
        <f t="shared" si="508"/>
        <v>1632</v>
      </c>
      <c r="T426" s="19" t="str">
        <f t="shared" si="510"/>
        <v>Rosie Hadfield</v>
      </c>
      <c r="U426" s="19" t="str">
        <f t="shared" si="510"/>
        <v>St Hilda's Harpenden</v>
      </c>
      <c r="V426" s="30">
        <f t="shared" si="510"/>
        <v>44.13</v>
      </c>
      <c r="X426" s="17">
        <f t="shared" si="489"/>
        <v>3</v>
      </c>
      <c r="Y426" s="19">
        <f t="shared" si="490"/>
        <v>2</v>
      </c>
      <c r="Z426" s="43">
        <f>VLOOKUP($S426,'Programme and CT sheets'!$A:$I,8,)</f>
        <v>44.74</v>
      </c>
      <c r="AB426" s="44" t="str">
        <f t="shared" si="491"/>
        <v>Rosie Hadfield</v>
      </c>
      <c r="AC426" s="44" t="str">
        <f t="shared" si="492"/>
        <v>St Hilda's Harpenden</v>
      </c>
      <c r="AE426" s="11">
        <f t="shared" si="482"/>
        <v>19</v>
      </c>
      <c r="AF426" s="7">
        <f t="shared" si="493"/>
        <v>44.74</v>
      </c>
      <c r="AG426" s="7"/>
      <c r="AH426" s="147">
        <f t="shared" si="494"/>
        <v>13</v>
      </c>
      <c r="AI426" s="135" t="str">
        <f t="shared" si="485"/>
        <v>Katy Lane</v>
      </c>
      <c r="AJ426" s="135" t="str">
        <f t="shared" si="486"/>
        <v>Kings Langley</v>
      </c>
      <c r="AK426" s="148">
        <f t="shared" si="487"/>
        <v>43.71</v>
      </c>
      <c r="AL426" s="148">
        <f t="shared" si="488"/>
        <v>42.35</v>
      </c>
      <c r="AM426" s="149" t="str">
        <f>IFERROR(IF(FIND("DQ",AL426),VLOOKUP(AL426,'DQ Codes'!$B:$C,2,),""),"")</f>
        <v/>
      </c>
    </row>
    <row r="427" spans="2:39" ht="15" customHeight="1" x14ac:dyDescent="0.25">
      <c r="B427" s="4">
        <v>14</v>
      </c>
      <c r="C427" s="5" t="s">
        <v>114</v>
      </c>
      <c r="D427" s="5" t="s">
        <v>115</v>
      </c>
      <c r="E427" s="6">
        <v>44</v>
      </c>
      <c r="K427" s="108">
        <v>7</v>
      </c>
      <c r="L427" s="36" t="str">
        <f t="shared" si="505"/>
        <v>Isabelle Nicholls</v>
      </c>
      <c r="M427" s="36" t="str">
        <f t="shared" si="506"/>
        <v>Chalfont St Peter</v>
      </c>
      <c r="N427" s="37">
        <f t="shared" si="507"/>
        <v>44</v>
      </c>
      <c r="O427" s="36">
        <v>16</v>
      </c>
      <c r="P427" s="36"/>
      <c r="Q427" s="20">
        <v>3</v>
      </c>
      <c r="R427" s="112">
        <f t="shared" si="475"/>
        <v>7</v>
      </c>
      <c r="S427" s="42" t="str">
        <f t="shared" si="508"/>
        <v>1637</v>
      </c>
      <c r="T427" s="19" t="str">
        <f t="shared" si="510"/>
        <v>Isabelle Nicholls</v>
      </c>
      <c r="U427" s="19" t="str">
        <f t="shared" si="510"/>
        <v>Chalfont St Peter</v>
      </c>
      <c r="V427" s="30">
        <f t="shared" si="510"/>
        <v>44</v>
      </c>
      <c r="X427" s="17">
        <f t="shared" si="489"/>
        <v>3</v>
      </c>
      <c r="Y427" s="19">
        <f t="shared" si="490"/>
        <v>7</v>
      </c>
      <c r="Z427" s="43">
        <f>VLOOKUP($S427,'Programme and CT sheets'!$A:$I,8,)</f>
        <v>199.99</v>
      </c>
      <c r="AB427" s="44" t="str">
        <f t="shared" si="491"/>
        <v>Isabelle Nicholls</v>
      </c>
      <c r="AC427" s="44" t="str">
        <f t="shared" si="492"/>
        <v>Chalfont St Peter</v>
      </c>
      <c r="AE427" s="11">
        <f t="shared" si="482"/>
        <v>34</v>
      </c>
      <c r="AF427" s="7">
        <f t="shared" si="493"/>
        <v>199.99</v>
      </c>
      <c r="AG427" s="7"/>
      <c r="AH427" s="147">
        <f t="shared" si="494"/>
        <v>14</v>
      </c>
      <c r="AI427" s="135" t="str">
        <f t="shared" si="485"/>
        <v>Emer Brownleader</v>
      </c>
      <c r="AJ427" s="135" t="str">
        <f t="shared" si="486"/>
        <v>Edge Grove</v>
      </c>
      <c r="AK427" s="148">
        <f t="shared" si="487"/>
        <v>38.42</v>
      </c>
      <c r="AL427" s="148">
        <f t="shared" si="488"/>
        <v>42.93</v>
      </c>
      <c r="AM427" s="149" t="str">
        <f>IFERROR(IF(FIND("DQ",AL427),VLOOKUP(AL427,'DQ Codes'!$B:$C,2,),""),"")</f>
        <v/>
      </c>
    </row>
    <row r="428" spans="2:39" ht="15" customHeight="1" x14ac:dyDescent="0.25">
      <c r="B428" s="4">
        <v>15</v>
      </c>
      <c r="C428" s="5" t="s">
        <v>122</v>
      </c>
      <c r="D428" s="5" t="s">
        <v>49</v>
      </c>
      <c r="E428" s="6">
        <v>43.92</v>
      </c>
      <c r="K428" s="108">
        <v>3</v>
      </c>
      <c r="L428" s="36" t="str">
        <f t="shared" si="505"/>
        <v>Izzy Bach</v>
      </c>
      <c r="M428" s="36" t="str">
        <f t="shared" si="506"/>
        <v>Maltman's Green</v>
      </c>
      <c r="N428" s="37">
        <f t="shared" si="507"/>
        <v>43.92</v>
      </c>
      <c r="O428" s="36">
        <v>16</v>
      </c>
      <c r="P428" s="36"/>
      <c r="Q428" s="20">
        <v>3</v>
      </c>
      <c r="R428" s="112">
        <f t="shared" si="475"/>
        <v>3</v>
      </c>
      <c r="S428" s="42" t="str">
        <f t="shared" si="508"/>
        <v>1633</v>
      </c>
      <c r="T428" s="19" t="str">
        <f t="shared" si="510"/>
        <v>Izzy Bach</v>
      </c>
      <c r="U428" s="19" t="str">
        <f t="shared" si="510"/>
        <v>Maltman's Green</v>
      </c>
      <c r="V428" s="30">
        <f t="shared" si="510"/>
        <v>43.92</v>
      </c>
      <c r="X428" s="17">
        <f t="shared" si="489"/>
        <v>3</v>
      </c>
      <c r="Y428" s="19">
        <f t="shared" si="490"/>
        <v>3</v>
      </c>
      <c r="Z428" s="43">
        <f>VLOOKUP($S428,'Programme and CT sheets'!$A:$I,8,)</f>
        <v>43.37</v>
      </c>
      <c r="AB428" s="44" t="str">
        <f t="shared" si="491"/>
        <v>Izzy Bach</v>
      </c>
      <c r="AC428" s="44" t="str">
        <f t="shared" si="492"/>
        <v>Maltman's Green</v>
      </c>
      <c r="AE428" s="11">
        <f t="shared" si="482"/>
        <v>15</v>
      </c>
      <c r="AF428" s="7">
        <f t="shared" si="493"/>
        <v>43.37</v>
      </c>
      <c r="AG428" s="7"/>
      <c r="AH428" s="147">
        <f t="shared" si="494"/>
        <v>15</v>
      </c>
      <c r="AI428" s="135" t="str">
        <f t="shared" si="485"/>
        <v>Izzy Bach</v>
      </c>
      <c r="AJ428" s="135" t="str">
        <f t="shared" si="486"/>
        <v>Maltman's Green</v>
      </c>
      <c r="AK428" s="148">
        <f t="shared" si="487"/>
        <v>43.92</v>
      </c>
      <c r="AL428" s="148">
        <f t="shared" si="488"/>
        <v>43.37</v>
      </c>
      <c r="AM428" s="149" t="str">
        <f>IFERROR(IF(FIND("DQ",AL428),VLOOKUP(AL428,'DQ Codes'!$B:$C,2,),""),"")</f>
        <v/>
      </c>
    </row>
    <row r="429" spans="2:39" ht="15" customHeight="1" x14ac:dyDescent="0.25">
      <c r="B429" s="4">
        <v>16</v>
      </c>
      <c r="C429" s="5" t="s">
        <v>110</v>
      </c>
      <c r="D429" s="5" t="s">
        <v>109</v>
      </c>
      <c r="E429" s="6">
        <v>43.71</v>
      </c>
      <c r="K429" s="108">
        <v>6</v>
      </c>
      <c r="L429" s="36" t="str">
        <f t="shared" si="505"/>
        <v>Katy Lane</v>
      </c>
      <c r="M429" s="36" t="str">
        <f t="shared" si="506"/>
        <v>Kings Langley</v>
      </c>
      <c r="N429" s="37">
        <f t="shared" si="507"/>
        <v>43.71</v>
      </c>
      <c r="O429" s="36">
        <v>16</v>
      </c>
      <c r="P429" s="36"/>
      <c r="Q429" s="20">
        <v>3</v>
      </c>
      <c r="R429" s="112">
        <f t="shared" si="475"/>
        <v>6</v>
      </c>
      <c r="S429" s="42" t="str">
        <f t="shared" si="508"/>
        <v>1636</v>
      </c>
      <c r="T429" s="19" t="str">
        <f t="shared" si="510"/>
        <v>Katy Lane</v>
      </c>
      <c r="U429" s="19" t="str">
        <f t="shared" si="510"/>
        <v>Kings Langley</v>
      </c>
      <c r="V429" s="30">
        <f t="shared" si="510"/>
        <v>43.71</v>
      </c>
      <c r="X429" s="17">
        <f t="shared" si="489"/>
        <v>3</v>
      </c>
      <c r="Y429" s="19">
        <f t="shared" si="490"/>
        <v>6</v>
      </c>
      <c r="Z429" s="43">
        <f>VLOOKUP($S429,'Programme and CT sheets'!$A:$I,8,)</f>
        <v>42.35</v>
      </c>
      <c r="AB429" s="44" t="str">
        <f t="shared" si="491"/>
        <v>Katy Lane</v>
      </c>
      <c r="AC429" s="44" t="str">
        <f t="shared" si="492"/>
        <v>Kings Langley</v>
      </c>
      <c r="AE429" s="11">
        <f t="shared" si="482"/>
        <v>13</v>
      </c>
      <c r="AF429" s="7">
        <f t="shared" si="493"/>
        <v>42.35</v>
      </c>
      <c r="AG429" s="7"/>
      <c r="AH429" s="147">
        <f t="shared" si="494"/>
        <v>16</v>
      </c>
      <c r="AI429" s="135" t="str">
        <f t="shared" si="485"/>
        <v>Holly Grant</v>
      </c>
      <c r="AJ429" s="135" t="str">
        <f t="shared" si="486"/>
        <v>Heatherton House</v>
      </c>
      <c r="AK429" s="148">
        <f t="shared" si="487"/>
        <v>41.73</v>
      </c>
      <c r="AL429" s="148">
        <f t="shared" si="488"/>
        <v>43.62</v>
      </c>
      <c r="AM429" s="149" t="str">
        <f>IFERROR(IF(FIND("DQ",AL429),VLOOKUP(AL429,'DQ Codes'!$B:$C,2,),""),"")</f>
        <v/>
      </c>
    </row>
    <row r="430" spans="2:39" ht="15" customHeight="1" x14ac:dyDescent="0.25">
      <c r="B430" s="4">
        <v>17</v>
      </c>
      <c r="C430" s="5" t="s">
        <v>111</v>
      </c>
      <c r="D430" s="5" t="s">
        <v>17</v>
      </c>
      <c r="E430" s="6">
        <v>43.42</v>
      </c>
      <c r="K430" s="108">
        <v>4</v>
      </c>
      <c r="L430" s="36" t="str">
        <f t="shared" si="505"/>
        <v>Lydia Wisely</v>
      </c>
      <c r="M430" s="36" t="str">
        <f t="shared" si="506"/>
        <v>Berkhamsted</v>
      </c>
      <c r="N430" s="37">
        <f t="shared" si="507"/>
        <v>43.42</v>
      </c>
      <c r="O430" s="36">
        <v>16</v>
      </c>
      <c r="P430" s="36"/>
      <c r="Q430" s="20">
        <v>3</v>
      </c>
      <c r="R430" s="112">
        <f t="shared" si="475"/>
        <v>4</v>
      </c>
      <c r="S430" s="42" t="str">
        <f t="shared" si="508"/>
        <v>1634</v>
      </c>
      <c r="T430" s="19" t="str">
        <f t="shared" si="510"/>
        <v>Lydia Wisely</v>
      </c>
      <c r="U430" s="19" t="str">
        <f t="shared" si="510"/>
        <v>Berkhamsted</v>
      </c>
      <c r="V430" s="30">
        <f t="shared" si="510"/>
        <v>43.42</v>
      </c>
      <c r="X430" s="17">
        <f t="shared" si="489"/>
        <v>3</v>
      </c>
      <c r="Y430" s="19">
        <f t="shared" si="490"/>
        <v>4</v>
      </c>
      <c r="Z430" s="43">
        <f>VLOOKUP($S430,'Programme and CT sheets'!$A:$I,8,)</f>
        <v>40.47</v>
      </c>
      <c r="AB430" s="44" t="str">
        <f t="shared" si="491"/>
        <v>Lydia Wisely</v>
      </c>
      <c r="AC430" s="44" t="str">
        <f t="shared" si="492"/>
        <v>Berkhamsted</v>
      </c>
      <c r="AE430" s="11">
        <f t="shared" si="482"/>
        <v>11</v>
      </c>
      <c r="AF430" s="7">
        <f t="shared" si="493"/>
        <v>40.47</v>
      </c>
      <c r="AG430" s="7"/>
      <c r="AH430" s="147">
        <f t="shared" si="494"/>
        <v>17</v>
      </c>
      <c r="AI430" s="135" t="str">
        <f t="shared" si="485"/>
        <v>Imogen Smith</v>
      </c>
      <c r="AJ430" s="135" t="str">
        <f t="shared" si="486"/>
        <v>St Alban's High Sch</v>
      </c>
      <c r="AK430" s="148">
        <f t="shared" si="487"/>
        <v>46.38</v>
      </c>
      <c r="AL430" s="148">
        <f t="shared" si="488"/>
        <v>44.1</v>
      </c>
      <c r="AM430" s="149" t="str">
        <f>IFERROR(IF(FIND("DQ",AL430),VLOOKUP(AL430,'DQ Codes'!$B:$C,2,),""),"")</f>
        <v/>
      </c>
    </row>
    <row r="431" spans="2:39" ht="15" customHeight="1" x14ac:dyDescent="0.25">
      <c r="B431" s="4">
        <v>18</v>
      </c>
      <c r="C431" s="5" t="s">
        <v>103</v>
      </c>
      <c r="D431" s="5" t="s">
        <v>20</v>
      </c>
      <c r="E431" s="6">
        <v>43.41</v>
      </c>
      <c r="K431" s="111">
        <v>5</v>
      </c>
      <c r="L431" s="38" t="str">
        <f t="shared" si="505"/>
        <v>Isabella Yeabsley</v>
      </c>
      <c r="M431" s="38" t="str">
        <f t="shared" si="506"/>
        <v>Aldenham</v>
      </c>
      <c r="N431" s="39">
        <f t="shared" si="507"/>
        <v>43.41</v>
      </c>
      <c r="O431" s="36">
        <v>16</v>
      </c>
      <c r="P431" s="36"/>
      <c r="Q431" s="20">
        <v>3</v>
      </c>
      <c r="R431" s="112">
        <f t="shared" si="475"/>
        <v>5</v>
      </c>
      <c r="S431" s="42" t="str">
        <f t="shared" si="508"/>
        <v>1635</v>
      </c>
      <c r="T431" s="19" t="str">
        <f t="shared" si="510"/>
        <v>Isabella Yeabsley</v>
      </c>
      <c r="U431" s="19" t="str">
        <f t="shared" si="510"/>
        <v>Aldenham</v>
      </c>
      <c r="V431" s="30">
        <f t="shared" si="510"/>
        <v>43.41</v>
      </c>
      <c r="X431" s="17">
        <f t="shared" si="489"/>
        <v>3</v>
      </c>
      <c r="Y431" s="19">
        <f t="shared" si="490"/>
        <v>5</v>
      </c>
      <c r="Z431" s="43">
        <f>VLOOKUP($S431,'Programme and CT sheets'!$A:$I,8,)</f>
        <v>44.75</v>
      </c>
      <c r="AB431" s="44" t="str">
        <f t="shared" si="491"/>
        <v>Isabella Yeabsley</v>
      </c>
      <c r="AC431" s="44" t="str">
        <f t="shared" si="492"/>
        <v>Aldenham</v>
      </c>
      <c r="AE431" s="11">
        <f t="shared" si="482"/>
        <v>20</v>
      </c>
      <c r="AF431" s="7">
        <f t="shared" si="493"/>
        <v>44.75</v>
      </c>
      <c r="AG431" s="7"/>
      <c r="AH431" s="147">
        <f t="shared" si="494"/>
        <v>18</v>
      </c>
      <c r="AI431" s="135" t="str">
        <f t="shared" si="485"/>
        <v>Jessica Warne</v>
      </c>
      <c r="AJ431" s="135" t="str">
        <f t="shared" si="486"/>
        <v>Leavesden Green</v>
      </c>
      <c r="AK431" s="148">
        <f t="shared" si="487"/>
        <v>42.06</v>
      </c>
      <c r="AL431" s="148">
        <f t="shared" si="488"/>
        <v>44.68</v>
      </c>
      <c r="AM431" s="149" t="str">
        <f>IFERROR(IF(FIND("DQ",AL431),VLOOKUP(AL431,'DQ Codes'!$B:$C,2,),""),"")</f>
        <v/>
      </c>
    </row>
    <row r="432" spans="2:39" ht="15" customHeight="1" x14ac:dyDescent="0.25">
      <c r="B432" s="4">
        <v>19</v>
      </c>
      <c r="C432" s="5" t="s">
        <v>292</v>
      </c>
      <c r="D432" s="5" t="s">
        <v>61</v>
      </c>
      <c r="E432" s="6">
        <v>42.84</v>
      </c>
      <c r="K432" s="107">
        <v>1</v>
      </c>
      <c r="L432" s="33" t="str">
        <f t="shared" si="505"/>
        <v>Isabel Chaplin</v>
      </c>
      <c r="M432" s="33" t="str">
        <f t="shared" si="506"/>
        <v>St Alban's High Sch</v>
      </c>
      <c r="N432" s="34">
        <f t="shared" si="507"/>
        <v>42.84</v>
      </c>
      <c r="O432" s="36">
        <v>16</v>
      </c>
      <c r="P432" s="36"/>
      <c r="Q432" s="20">
        <v>4</v>
      </c>
      <c r="R432" s="112">
        <f t="shared" si="475"/>
        <v>1</v>
      </c>
      <c r="S432" s="42" t="str">
        <f t="shared" si="508"/>
        <v>1641</v>
      </c>
      <c r="T432" s="19" t="str">
        <f t="shared" ref="T432:V439" si="511">VLOOKUP($R432,$K$432:$N$439,T$28,)</f>
        <v>Isabel Chaplin</v>
      </c>
      <c r="U432" s="19" t="str">
        <f t="shared" si="511"/>
        <v>St Alban's High Sch</v>
      </c>
      <c r="V432" s="30">
        <f t="shared" si="511"/>
        <v>42.84</v>
      </c>
      <c r="X432" s="17">
        <f t="shared" si="489"/>
        <v>4</v>
      </c>
      <c r="Y432" s="19">
        <f t="shared" si="490"/>
        <v>1</v>
      </c>
      <c r="Z432" s="43">
        <f>VLOOKUP($S432,'Programme and CT sheets'!$A:$I,8,)</f>
        <v>199.97</v>
      </c>
      <c r="AB432" s="44" t="str">
        <f t="shared" si="491"/>
        <v>Isabel Chaplin</v>
      </c>
      <c r="AC432" s="44" t="str">
        <f t="shared" si="492"/>
        <v>St Alban's High Sch</v>
      </c>
      <c r="AE432" s="11">
        <f t="shared" si="482"/>
        <v>32</v>
      </c>
      <c r="AF432" s="7">
        <f t="shared" si="493"/>
        <v>199.97</v>
      </c>
      <c r="AG432" s="7"/>
      <c r="AH432" s="147">
        <f t="shared" si="494"/>
        <v>19</v>
      </c>
      <c r="AI432" s="135" t="str">
        <f t="shared" si="485"/>
        <v>Rosie Hadfield</v>
      </c>
      <c r="AJ432" s="135" t="str">
        <f t="shared" si="486"/>
        <v>St Hilda's Harpenden</v>
      </c>
      <c r="AK432" s="148">
        <f t="shared" si="487"/>
        <v>44.13</v>
      </c>
      <c r="AL432" s="148">
        <f t="shared" si="488"/>
        <v>44.74</v>
      </c>
      <c r="AM432" s="149" t="str">
        <f>IFERROR(IF(FIND("DQ",AL432),VLOOKUP(AL432,'DQ Codes'!$B:$C,2,),""),"")</f>
        <v/>
      </c>
    </row>
    <row r="433" spans="2:39" ht="15" customHeight="1" x14ac:dyDescent="0.25">
      <c r="B433" s="4">
        <v>20</v>
      </c>
      <c r="C433" s="5" t="s">
        <v>136</v>
      </c>
      <c r="D433" s="5" t="s">
        <v>137</v>
      </c>
      <c r="E433" s="6">
        <v>42.22</v>
      </c>
      <c r="K433" s="108">
        <v>8</v>
      </c>
      <c r="L433" s="36" t="str">
        <f t="shared" si="505"/>
        <v>Niamh O'Meara</v>
      </c>
      <c r="M433" s="36" t="str">
        <f t="shared" si="506"/>
        <v>St Hilda's</v>
      </c>
      <c r="N433" s="37">
        <f t="shared" si="507"/>
        <v>42.22</v>
      </c>
      <c r="O433" s="36">
        <v>16</v>
      </c>
      <c r="P433" s="36"/>
      <c r="Q433" s="20">
        <v>4</v>
      </c>
      <c r="R433" s="112">
        <f t="shared" si="475"/>
        <v>8</v>
      </c>
      <c r="S433" s="42" t="str">
        <f t="shared" si="508"/>
        <v>1648</v>
      </c>
      <c r="T433" s="19" t="str">
        <f t="shared" si="511"/>
        <v>Niamh O'Meara</v>
      </c>
      <c r="U433" s="19" t="str">
        <f t="shared" si="511"/>
        <v>St Hilda's</v>
      </c>
      <c r="V433" s="30">
        <f t="shared" si="511"/>
        <v>42.22</v>
      </c>
      <c r="X433" s="17">
        <f t="shared" si="489"/>
        <v>4</v>
      </c>
      <c r="Y433" s="19">
        <f t="shared" si="490"/>
        <v>8</v>
      </c>
      <c r="Z433" s="43">
        <f>VLOOKUP($S433,'Programme and CT sheets'!$A:$I,8,)</f>
        <v>46.97</v>
      </c>
      <c r="AB433" s="44" t="str">
        <f t="shared" si="491"/>
        <v>Niamh O'Meara</v>
      </c>
      <c r="AC433" s="44" t="str">
        <f t="shared" si="492"/>
        <v>St Hilda's</v>
      </c>
      <c r="AE433" s="11">
        <f t="shared" si="482"/>
        <v>25</v>
      </c>
      <c r="AF433" s="7">
        <f t="shared" si="493"/>
        <v>46.97</v>
      </c>
      <c r="AG433" s="7"/>
      <c r="AH433" s="147">
        <v>19</v>
      </c>
      <c r="AI433" s="135" t="s">
        <v>103</v>
      </c>
      <c r="AJ433" s="135" t="s">
        <v>20</v>
      </c>
      <c r="AK433" s="148">
        <f t="shared" si="487"/>
        <v>43.41</v>
      </c>
      <c r="AL433" s="148">
        <v>44.74</v>
      </c>
      <c r="AM433" s="149" t="str">
        <f>IFERROR(IF(FIND("DQ",AL433),VLOOKUP(AL433,'DQ Codes'!$B:$C,2,),""),"")</f>
        <v/>
      </c>
    </row>
    <row r="434" spans="2:39" ht="15" customHeight="1" x14ac:dyDescent="0.25">
      <c r="B434" s="4">
        <v>21</v>
      </c>
      <c r="C434" s="5" t="s">
        <v>119</v>
      </c>
      <c r="D434" s="5" t="s">
        <v>120</v>
      </c>
      <c r="E434" s="6">
        <v>42.06</v>
      </c>
      <c r="K434" s="108">
        <v>2</v>
      </c>
      <c r="L434" s="36" t="str">
        <f t="shared" si="505"/>
        <v>Jessica Warne</v>
      </c>
      <c r="M434" s="36" t="str">
        <f t="shared" si="506"/>
        <v>Leavesden Green</v>
      </c>
      <c r="N434" s="37">
        <f t="shared" si="507"/>
        <v>42.06</v>
      </c>
      <c r="O434" s="36">
        <v>16</v>
      </c>
      <c r="P434" s="36"/>
      <c r="Q434" s="20">
        <v>4</v>
      </c>
      <c r="R434" s="112">
        <f t="shared" si="475"/>
        <v>2</v>
      </c>
      <c r="S434" s="42" t="str">
        <f t="shared" si="508"/>
        <v>1642</v>
      </c>
      <c r="T434" s="19" t="str">
        <f t="shared" si="511"/>
        <v>Jessica Warne</v>
      </c>
      <c r="U434" s="19" t="str">
        <f t="shared" si="511"/>
        <v>Leavesden Green</v>
      </c>
      <c r="V434" s="30">
        <f t="shared" si="511"/>
        <v>42.06</v>
      </c>
      <c r="X434" s="17">
        <f t="shared" si="489"/>
        <v>4</v>
      </c>
      <c r="Y434" s="19">
        <f t="shared" si="490"/>
        <v>2</v>
      </c>
      <c r="Z434" s="43">
        <f>VLOOKUP($S434,'Programme and CT sheets'!$A:$I,8,)</f>
        <v>44.68</v>
      </c>
      <c r="AB434" s="44" t="str">
        <f t="shared" si="491"/>
        <v>Jessica Warne</v>
      </c>
      <c r="AC434" s="44" t="str">
        <f t="shared" si="492"/>
        <v>Leavesden Green</v>
      </c>
      <c r="AE434" s="11">
        <f t="shared" si="482"/>
        <v>18</v>
      </c>
      <c r="AF434" s="7">
        <f t="shared" si="493"/>
        <v>44.68</v>
      </c>
      <c r="AG434" s="7"/>
      <c r="AH434" s="147">
        <f t="shared" si="494"/>
        <v>21</v>
      </c>
      <c r="AI434" s="135" t="str">
        <f t="shared" si="485"/>
        <v>Megan Worley</v>
      </c>
      <c r="AJ434" s="135" t="str">
        <f t="shared" si="486"/>
        <v>Parkgate</v>
      </c>
      <c r="AK434" s="148">
        <f t="shared" si="487"/>
        <v>46.61</v>
      </c>
      <c r="AL434" s="148">
        <f t="shared" si="488"/>
        <v>44.94</v>
      </c>
      <c r="AM434" s="149" t="str">
        <f>IFERROR(IF(FIND("DQ",AL434),VLOOKUP(AL434,'DQ Codes'!$B:$C,2,),""),"")</f>
        <v/>
      </c>
    </row>
    <row r="435" spans="2:39" ht="15" customHeight="1" x14ac:dyDescent="0.25">
      <c r="B435" s="4">
        <v>22</v>
      </c>
      <c r="C435" s="5" t="s">
        <v>121</v>
      </c>
      <c r="D435" s="5" t="s">
        <v>19</v>
      </c>
      <c r="E435" s="6">
        <v>41.81</v>
      </c>
      <c r="K435" s="108">
        <v>7</v>
      </c>
      <c r="L435" s="36" t="str">
        <f t="shared" si="505"/>
        <v>Scarlett Lewis</v>
      </c>
      <c r="M435" s="36" t="str">
        <f t="shared" si="506"/>
        <v>Chesham Prep</v>
      </c>
      <c r="N435" s="37">
        <f t="shared" si="507"/>
        <v>41.81</v>
      </c>
      <c r="O435" s="36">
        <v>16</v>
      </c>
      <c r="P435" s="36"/>
      <c r="Q435" s="20">
        <v>4</v>
      </c>
      <c r="R435" s="112">
        <f t="shared" si="475"/>
        <v>7</v>
      </c>
      <c r="S435" s="42" t="str">
        <f t="shared" si="508"/>
        <v>1647</v>
      </c>
      <c r="T435" s="19" t="str">
        <f t="shared" si="511"/>
        <v>Scarlett Lewis</v>
      </c>
      <c r="U435" s="19" t="str">
        <f t="shared" si="511"/>
        <v>Chesham Prep</v>
      </c>
      <c r="V435" s="30">
        <f t="shared" si="511"/>
        <v>41.81</v>
      </c>
      <c r="X435" s="17">
        <f t="shared" si="489"/>
        <v>4</v>
      </c>
      <c r="Y435" s="19">
        <f t="shared" si="490"/>
        <v>7</v>
      </c>
      <c r="Z435" s="43">
        <f>VLOOKUP($S435,'Programme and CT sheets'!$A:$I,8,)</f>
        <v>40.31</v>
      </c>
      <c r="AB435" s="44" t="str">
        <f t="shared" si="491"/>
        <v>Scarlett Lewis</v>
      </c>
      <c r="AC435" s="44" t="str">
        <f t="shared" si="492"/>
        <v>Chesham Prep</v>
      </c>
      <c r="AE435" s="11">
        <f t="shared" si="482"/>
        <v>9</v>
      </c>
      <c r="AF435" s="7">
        <f t="shared" si="493"/>
        <v>40.31</v>
      </c>
      <c r="AG435" s="7"/>
      <c r="AH435" s="147">
        <f t="shared" si="494"/>
        <v>22</v>
      </c>
      <c r="AI435" s="135" t="str">
        <f t="shared" si="485"/>
        <v>Brigitte Chapman</v>
      </c>
      <c r="AJ435" s="135" t="str">
        <f t="shared" si="486"/>
        <v>Great Missenden</v>
      </c>
      <c r="AK435" s="148">
        <f t="shared" si="487"/>
        <v>45.7</v>
      </c>
      <c r="AL435" s="148">
        <f t="shared" si="488"/>
        <v>45.38</v>
      </c>
      <c r="AM435" s="149" t="str">
        <f>IFERROR(IF(FIND("DQ",AL435),VLOOKUP(AL435,'DQ Codes'!$B:$C,2,),""),"")</f>
        <v/>
      </c>
    </row>
    <row r="436" spans="2:39" ht="15" customHeight="1" x14ac:dyDescent="0.25">
      <c r="B436" s="4">
        <v>23</v>
      </c>
      <c r="C436" s="5" t="s">
        <v>126</v>
      </c>
      <c r="D436" s="5" t="s">
        <v>59</v>
      </c>
      <c r="E436" s="6">
        <v>41.73</v>
      </c>
      <c r="K436" s="108">
        <v>3</v>
      </c>
      <c r="L436" s="36" t="str">
        <f t="shared" si="505"/>
        <v>Holly Grant</v>
      </c>
      <c r="M436" s="36" t="str">
        <f t="shared" si="506"/>
        <v>Heatherton House</v>
      </c>
      <c r="N436" s="37">
        <f t="shared" si="507"/>
        <v>41.73</v>
      </c>
      <c r="O436" s="36">
        <v>16</v>
      </c>
      <c r="P436" s="36"/>
      <c r="Q436" s="20">
        <v>4</v>
      </c>
      <c r="R436" s="112">
        <f t="shared" si="475"/>
        <v>3</v>
      </c>
      <c r="S436" s="42" t="str">
        <f t="shared" si="508"/>
        <v>1643</v>
      </c>
      <c r="T436" s="19" t="str">
        <f t="shared" si="511"/>
        <v>Holly Grant</v>
      </c>
      <c r="U436" s="19" t="str">
        <f t="shared" si="511"/>
        <v>Heatherton House</v>
      </c>
      <c r="V436" s="30">
        <f t="shared" si="511"/>
        <v>41.73</v>
      </c>
      <c r="X436" s="17">
        <f t="shared" si="489"/>
        <v>4</v>
      </c>
      <c r="Y436" s="19">
        <f t="shared" si="490"/>
        <v>3</v>
      </c>
      <c r="Z436" s="43">
        <f>VLOOKUP($S436,'Programme and CT sheets'!$A:$I,8,)</f>
        <v>43.62</v>
      </c>
      <c r="AB436" s="44" t="str">
        <f t="shared" si="491"/>
        <v>Holly Grant</v>
      </c>
      <c r="AC436" s="44" t="str">
        <f t="shared" si="492"/>
        <v>Heatherton House</v>
      </c>
      <c r="AE436" s="11">
        <f t="shared" si="482"/>
        <v>16</v>
      </c>
      <c r="AF436" s="7">
        <f t="shared" si="493"/>
        <v>43.62</v>
      </c>
      <c r="AG436" s="7"/>
      <c r="AH436" s="147">
        <f t="shared" si="494"/>
        <v>23</v>
      </c>
      <c r="AI436" s="135" t="str">
        <f t="shared" si="485"/>
        <v>Isobel Toon</v>
      </c>
      <c r="AJ436" s="135" t="str">
        <f t="shared" si="486"/>
        <v>Harvey Road</v>
      </c>
      <c r="AK436" s="148">
        <f t="shared" si="487"/>
        <v>47.34</v>
      </c>
      <c r="AL436" s="148">
        <f t="shared" si="488"/>
        <v>45.47</v>
      </c>
      <c r="AM436" s="149" t="str">
        <f>IFERROR(IF(FIND("DQ",AL436),VLOOKUP(AL436,'DQ Codes'!$B:$C,2,),""),"")</f>
        <v/>
      </c>
    </row>
    <row r="437" spans="2:39" ht="15" customHeight="1" x14ac:dyDescent="0.25">
      <c r="B437" s="4">
        <v>24</v>
      </c>
      <c r="C437" s="5" t="s">
        <v>92</v>
      </c>
      <c r="D437" s="5" t="s">
        <v>93</v>
      </c>
      <c r="E437" s="6">
        <v>39.57</v>
      </c>
      <c r="K437" s="108">
        <v>6</v>
      </c>
      <c r="L437" s="36" t="str">
        <f t="shared" si="505"/>
        <v>Emilia Dunwoodie</v>
      </c>
      <c r="M437" s="36" t="str">
        <f t="shared" si="506"/>
        <v>High Beeches</v>
      </c>
      <c r="N437" s="37">
        <f t="shared" si="507"/>
        <v>39.57</v>
      </c>
      <c r="O437" s="36">
        <v>16</v>
      </c>
      <c r="P437" s="36"/>
      <c r="Q437" s="20">
        <v>4</v>
      </c>
      <c r="R437" s="112">
        <f t="shared" si="475"/>
        <v>6</v>
      </c>
      <c r="S437" s="42" t="str">
        <f t="shared" si="508"/>
        <v>1646</v>
      </c>
      <c r="T437" s="19" t="str">
        <f t="shared" si="511"/>
        <v>Emilia Dunwoodie</v>
      </c>
      <c r="U437" s="19" t="str">
        <f t="shared" si="511"/>
        <v>High Beeches</v>
      </c>
      <c r="V437" s="30">
        <f t="shared" si="511"/>
        <v>39.57</v>
      </c>
      <c r="X437" s="17">
        <f t="shared" si="489"/>
        <v>4</v>
      </c>
      <c r="Y437" s="19">
        <f t="shared" si="490"/>
        <v>6</v>
      </c>
      <c r="Z437" s="43">
        <f>VLOOKUP($S437,'Programme and CT sheets'!$A:$I,8,)</f>
        <v>38.270000000000003</v>
      </c>
      <c r="AB437" s="44" t="str">
        <f t="shared" si="491"/>
        <v>Emilia Dunwoodie</v>
      </c>
      <c r="AC437" s="44" t="str">
        <f t="shared" si="492"/>
        <v>High Beeches</v>
      </c>
      <c r="AE437" s="11">
        <f t="shared" si="482"/>
        <v>3</v>
      </c>
      <c r="AF437" s="7">
        <f t="shared" si="493"/>
        <v>38.270000000000003</v>
      </c>
      <c r="AG437" s="7"/>
      <c r="AH437" s="147">
        <f t="shared" si="494"/>
        <v>24</v>
      </c>
      <c r="AI437" s="135" t="str">
        <f t="shared" si="485"/>
        <v>Laura Ferguson</v>
      </c>
      <c r="AJ437" s="135" t="str">
        <f t="shared" si="486"/>
        <v>Royal Masonic School</v>
      </c>
      <c r="AK437" s="148">
        <f t="shared" si="487"/>
        <v>45.22</v>
      </c>
      <c r="AL437" s="148">
        <f t="shared" si="488"/>
        <v>46.28</v>
      </c>
      <c r="AM437" s="149" t="str">
        <f>IFERROR(IF(FIND("DQ",AL437),VLOOKUP(AL437,'DQ Codes'!$B:$C,2,),""),"")</f>
        <v/>
      </c>
    </row>
    <row r="438" spans="2:39" ht="15" customHeight="1" x14ac:dyDescent="0.25">
      <c r="B438" s="4">
        <v>25</v>
      </c>
      <c r="C438" s="5" t="s">
        <v>118</v>
      </c>
      <c r="D438" s="5" t="s">
        <v>59</v>
      </c>
      <c r="E438" s="6">
        <v>39.24</v>
      </c>
      <c r="K438" s="108">
        <v>4</v>
      </c>
      <c r="L438" s="36" t="str">
        <f t="shared" si="505"/>
        <v>Hannah Ashby</v>
      </c>
      <c r="M438" s="36" t="str">
        <f t="shared" si="506"/>
        <v>Heatherton House</v>
      </c>
      <c r="N438" s="37">
        <f t="shared" si="507"/>
        <v>39.24</v>
      </c>
      <c r="O438" s="36">
        <v>16</v>
      </c>
      <c r="P438" s="36"/>
      <c r="Q438" s="20">
        <v>4</v>
      </c>
      <c r="R438" s="112">
        <f t="shared" si="475"/>
        <v>4</v>
      </c>
      <c r="S438" s="42" t="str">
        <f t="shared" si="508"/>
        <v>1644</v>
      </c>
      <c r="T438" s="19" t="str">
        <f t="shared" si="511"/>
        <v>Hannah Ashby</v>
      </c>
      <c r="U438" s="19" t="str">
        <f t="shared" si="511"/>
        <v>Heatherton House</v>
      </c>
      <c r="V438" s="30">
        <f t="shared" si="511"/>
        <v>39.24</v>
      </c>
      <c r="X438" s="17">
        <f t="shared" si="489"/>
        <v>4</v>
      </c>
      <c r="Y438" s="19">
        <f t="shared" si="490"/>
        <v>4</v>
      </c>
      <c r="Z438" s="43">
        <f>VLOOKUP($S438,'Programme and CT sheets'!$A:$I,8,)</f>
        <v>40.450000000000003</v>
      </c>
      <c r="AB438" s="44" t="str">
        <f t="shared" si="491"/>
        <v>Hannah Ashby</v>
      </c>
      <c r="AC438" s="44" t="str">
        <f t="shared" si="492"/>
        <v>Heatherton House</v>
      </c>
      <c r="AE438" s="11">
        <f t="shared" si="482"/>
        <v>10</v>
      </c>
      <c r="AF438" s="7">
        <f t="shared" si="493"/>
        <v>40.450000000000003</v>
      </c>
      <c r="AG438" s="7"/>
      <c r="AH438" s="147">
        <f t="shared" si="494"/>
        <v>25</v>
      </c>
      <c r="AI438" s="135" t="str">
        <f t="shared" si="485"/>
        <v>Niamh O'Meara</v>
      </c>
      <c r="AJ438" s="135" t="str">
        <f t="shared" si="486"/>
        <v>St Hilda's</v>
      </c>
      <c r="AK438" s="148">
        <f t="shared" si="487"/>
        <v>42.22</v>
      </c>
      <c r="AL438" s="148">
        <f t="shared" si="488"/>
        <v>46.97</v>
      </c>
      <c r="AM438" s="149" t="str">
        <f>IFERROR(IF(FIND("DQ",AL438),VLOOKUP(AL438,'DQ Codes'!$B:$C,2,),""),"")</f>
        <v/>
      </c>
    </row>
    <row r="439" spans="2:39" ht="15" customHeight="1" x14ac:dyDescent="0.25">
      <c r="B439" s="4">
        <v>26</v>
      </c>
      <c r="C439" s="5" t="s">
        <v>112</v>
      </c>
      <c r="D439" s="5" t="s">
        <v>113</v>
      </c>
      <c r="E439" s="6">
        <v>39.18</v>
      </c>
      <c r="K439" s="111">
        <v>5</v>
      </c>
      <c r="L439" s="38" t="str">
        <f t="shared" si="505"/>
        <v>Sophie  Chen</v>
      </c>
      <c r="M439" s="38" t="str">
        <f t="shared" si="506"/>
        <v>Applecroft</v>
      </c>
      <c r="N439" s="39">
        <f t="shared" si="507"/>
        <v>39.18</v>
      </c>
      <c r="O439" s="36">
        <v>16</v>
      </c>
      <c r="P439" s="36"/>
      <c r="Q439" s="20">
        <v>4</v>
      </c>
      <c r="R439" s="112">
        <f t="shared" si="475"/>
        <v>5</v>
      </c>
      <c r="S439" s="42" t="str">
        <f t="shared" si="508"/>
        <v>1645</v>
      </c>
      <c r="T439" s="19" t="str">
        <f t="shared" si="511"/>
        <v>Sophie  Chen</v>
      </c>
      <c r="U439" s="19" t="str">
        <f t="shared" si="511"/>
        <v>Applecroft</v>
      </c>
      <c r="V439" s="30">
        <f t="shared" si="511"/>
        <v>39.18</v>
      </c>
      <c r="X439" s="17">
        <f t="shared" si="489"/>
        <v>4</v>
      </c>
      <c r="Y439" s="19">
        <f t="shared" si="490"/>
        <v>5</v>
      </c>
      <c r="Z439" s="43">
        <f>VLOOKUP($S439,'Programme and CT sheets'!$A:$I,8,)</f>
        <v>38.520000000000003</v>
      </c>
      <c r="AB439" s="44" t="str">
        <f t="shared" si="491"/>
        <v>Sophie  Chen</v>
      </c>
      <c r="AC439" s="44" t="str">
        <f t="shared" si="492"/>
        <v>Applecroft</v>
      </c>
      <c r="AE439" s="11">
        <f t="shared" si="482"/>
        <v>4</v>
      </c>
      <c r="AF439" s="7">
        <f t="shared" si="493"/>
        <v>38.520000000000003</v>
      </c>
      <c r="AG439" s="7"/>
      <c r="AH439" s="147">
        <f t="shared" si="494"/>
        <v>26</v>
      </c>
      <c r="AI439" s="135" t="str">
        <f t="shared" si="485"/>
        <v>Charlotte Nicholson</v>
      </c>
      <c r="AJ439" s="135" t="str">
        <f t="shared" si="486"/>
        <v>Wheatfield Jnr</v>
      </c>
      <c r="AK439" s="148">
        <f t="shared" si="487"/>
        <v>45.23</v>
      </c>
      <c r="AL439" s="148">
        <f t="shared" si="488"/>
        <v>49.18</v>
      </c>
      <c r="AM439" s="149" t="str">
        <f>IFERROR(IF(FIND("DQ",AL439),VLOOKUP(AL439,'DQ Codes'!$B:$C,2,),""),"")</f>
        <v/>
      </c>
    </row>
    <row r="440" spans="2:39" ht="15" customHeight="1" x14ac:dyDescent="0.25">
      <c r="B440" s="4">
        <v>27</v>
      </c>
      <c r="C440" s="5" t="s">
        <v>94</v>
      </c>
      <c r="D440" s="5" t="s">
        <v>49</v>
      </c>
      <c r="E440" s="6">
        <v>38.979999999999997</v>
      </c>
      <c r="K440" s="107">
        <v>1</v>
      </c>
      <c r="L440" s="33" t="str">
        <f t="shared" si="505"/>
        <v>Zoë Holligan</v>
      </c>
      <c r="M440" s="33" t="str">
        <f t="shared" si="506"/>
        <v>Maltman's Green</v>
      </c>
      <c r="N440" s="34">
        <f t="shared" si="507"/>
        <v>38.979999999999997</v>
      </c>
      <c r="O440" s="36">
        <v>16</v>
      </c>
      <c r="P440" s="36"/>
      <c r="Q440" s="20">
        <v>5</v>
      </c>
      <c r="R440" s="112">
        <f t="shared" si="475"/>
        <v>1</v>
      </c>
      <c r="S440" s="42" t="str">
        <f t="shared" si="508"/>
        <v>1651</v>
      </c>
      <c r="T440" s="19" t="str">
        <f t="shared" ref="T440:V447" si="512">VLOOKUP($R440,$K$440:$N$447,T$28,)</f>
        <v>Zoë Holligan</v>
      </c>
      <c r="U440" s="19" t="str">
        <f t="shared" si="512"/>
        <v>Maltman's Green</v>
      </c>
      <c r="V440" s="30">
        <f t="shared" si="512"/>
        <v>38.979999999999997</v>
      </c>
      <c r="X440" s="17">
        <f t="shared" si="489"/>
        <v>5</v>
      </c>
      <c r="Y440" s="19">
        <f t="shared" si="490"/>
        <v>1</v>
      </c>
      <c r="Z440" s="43">
        <f>VLOOKUP($S440,'Programme and CT sheets'!$A:$I,8,)</f>
        <v>41.89</v>
      </c>
      <c r="AB440" s="44" t="str">
        <f t="shared" si="491"/>
        <v>Zoë Holligan</v>
      </c>
      <c r="AC440" s="44" t="str">
        <f t="shared" si="492"/>
        <v>Maltman's Green</v>
      </c>
      <c r="AE440" s="11">
        <f t="shared" si="482"/>
        <v>12</v>
      </c>
      <c r="AF440" s="7">
        <f t="shared" si="493"/>
        <v>41.89</v>
      </c>
      <c r="AG440" s="7"/>
      <c r="AH440" s="147">
        <f t="shared" si="494"/>
        <v>27</v>
      </c>
      <c r="AI440" s="135" t="str">
        <f t="shared" si="485"/>
        <v>Robyn Hartley</v>
      </c>
      <c r="AJ440" s="135" t="str">
        <f t="shared" si="486"/>
        <v>How Wood</v>
      </c>
      <c r="AK440" s="148">
        <f t="shared" si="487"/>
        <v>46.87</v>
      </c>
      <c r="AL440" s="148">
        <f t="shared" si="488"/>
        <v>55.52</v>
      </c>
      <c r="AM440" s="149" t="str">
        <f>IFERROR(IF(FIND("DQ",AL440),VLOOKUP(AL440,'DQ Codes'!$B:$C,2,),""),"")</f>
        <v/>
      </c>
    </row>
    <row r="441" spans="2:39" ht="48" customHeight="1" x14ac:dyDescent="0.25">
      <c r="B441" s="4">
        <v>28</v>
      </c>
      <c r="C441" s="5" t="s">
        <v>95</v>
      </c>
      <c r="D441" s="5" t="s">
        <v>96</v>
      </c>
      <c r="E441" s="6">
        <v>38.94</v>
      </c>
      <c r="K441" s="108">
        <v>8</v>
      </c>
      <c r="L441" s="36" t="str">
        <f t="shared" si="505"/>
        <v>Gemma Nottage</v>
      </c>
      <c r="M441" s="36" t="str">
        <f t="shared" si="506"/>
        <v>Coates Way</v>
      </c>
      <c r="N441" s="37">
        <f t="shared" si="507"/>
        <v>38.94</v>
      </c>
      <c r="O441" s="36">
        <v>16</v>
      </c>
      <c r="P441" s="36"/>
      <c r="Q441" s="20">
        <v>5</v>
      </c>
      <c r="R441" s="112">
        <f t="shared" si="475"/>
        <v>8</v>
      </c>
      <c r="S441" s="42" t="str">
        <f t="shared" si="508"/>
        <v>1658</v>
      </c>
      <c r="T441" s="19" t="str">
        <f t="shared" si="512"/>
        <v>Gemma Nottage</v>
      </c>
      <c r="U441" s="19" t="str">
        <f t="shared" si="512"/>
        <v>Coates Way</v>
      </c>
      <c r="V441" s="30">
        <f t="shared" si="512"/>
        <v>38.94</v>
      </c>
      <c r="X441" s="17">
        <f t="shared" si="489"/>
        <v>5</v>
      </c>
      <c r="Y441" s="19">
        <f t="shared" si="490"/>
        <v>8</v>
      </c>
      <c r="Z441" s="43">
        <f>VLOOKUP($S441,'Programme and CT sheets'!$A:$I,8,)</f>
        <v>38.65</v>
      </c>
      <c r="AB441" s="44" t="str">
        <f t="shared" si="491"/>
        <v>Gemma Nottage</v>
      </c>
      <c r="AC441" s="44" t="str">
        <f t="shared" si="492"/>
        <v>Coates Way</v>
      </c>
      <c r="AE441" s="11">
        <f t="shared" si="482"/>
        <v>5</v>
      </c>
      <c r="AF441" s="7">
        <f t="shared" si="493"/>
        <v>38.65</v>
      </c>
      <c r="AG441" s="7"/>
      <c r="AH441" s="147">
        <f t="shared" si="494"/>
        <v>28</v>
      </c>
      <c r="AI441" s="135" t="str">
        <f t="shared" si="485"/>
        <v>Oivia Freeman</v>
      </c>
      <c r="AJ441" s="135" t="str">
        <f t="shared" si="486"/>
        <v>Heath Mount</v>
      </c>
      <c r="AK441" s="148">
        <f t="shared" si="487"/>
        <v>44.6</v>
      </c>
      <c r="AL441" s="148" t="s">
        <v>475</v>
      </c>
      <c r="AM441" s="149" t="str">
        <f>IFERROR(IF(FIND("DQ",AL441),VLOOKUP(AL441,'DQ Codes'!$B:$C,2,),""),"")</f>
        <v xml:space="preserve">Arms not brought forward simultaneously or arms not brought forward over the water </v>
      </c>
    </row>
    <row r="442" spans="2:39" ht="49.5" customHeight="1" x14ac:dyDescent="0.25">
      <c r="B442" s="4">
        <v>29</v>
      </c>
      <c r="C442" s="5" t="s">
        <v>102</v>
      </c>
      <c r="D442" s="5" t="s">
        <v>61</v>
      </c>
      <c r="E442" s="6">
        <v>38.9</v>
      </c>
      <c r="K442" s="108">
        <v>2</v>
      </c>
      <c r="L442" s="36" t="str">
        <f t="shared" si="505"/>
        <v>Kirtsy Fuge</v>
      </c>
      <c r="M442" s="36" t="str">
        <f t="shared" si="506"/>
        <v>St Alban's High Sch</v>
      </c>
      <c r="N442" s="37">
        <f t="shared" si="507"/>
        <v>38.9</v>
      </c>
      <c r="O442" s="36">
        <v>16</v>
      </c>
      <c r="P442" s="36"/>
      <c r="Q442" s="20">
        <v>5</v>
      </c>
      <c r="R442" s="112">
        <f t="shared" si="475"/>
        <v>2</v>
      </c>
      <c r="S442" s="42" t="str">
        <f t="shared" si="508"/>
        <v>1652</v>
      </c>
      <c r="T442" s="19" t="str">
        <f t="shared" si="512"/>
        <v>Kirtsy Fuge</v>
      </c>
      <c r="U442" s="19" t="str">
        <f t="shared" si="512"/>
        <v>St Alban's High Sch</v>
      </c>
      <c r="V442" s="30">
        <f t="shared" si="512"/>
        <v>38.9</v>
      </c>
      <c r="X442" s="17">
        <f t="shared" si="489"/>
        <v>5</v>
      </c>
      <c r="Y442" s="19">
        <f t="shared" si="490"/>
        <v>2</v>
      </c>
      <c r="Z442" s="43">
        <f>VLOOKUP($S442,'Programme and CT sheets'!$A:$I,8,)</f>
        <v>199.96</v>
      </c>
      <c r="AB442" s="44" t="str">
        <f t="shared" si="491"/>
        <v>Kirtsy Fuge</v>
      </c>
      <c r="AC442" s="44" t="str">
        <f t="shared" si="492"/>
        <v>St Alban's High Sch</v>
      </c>
      <c r="AE442" s="11">
        <f t="shared" si="482"/>
        <v>31</v>
      </c>
      <c r="AF442" s="7">
        <f t="shared" si="493"/>
        <v>199.96</v>
      </c>
      <c r="AG442" s="7"/>
      <c r="AH442" s="147">
        <f t="shared" si="494"/>
        <v>29</v>
      </c>
      <c r="AI442" s="135" t="str">
        <f t="shared" si="485"/>
        <v>Isabella Skinner</v>
      </c>
      <c r="AJ442" s="135" t="str">
        <f t="shared" si="486"/>
        <v>Chalfont St Peter</v>
      </c>
      <c r="AK442" s="148">
        <f t="shared" si="487"/>
        <v>47</v>
      </c>
      <c r="AL442" s="148" t="s">
        <v>475</v>
      </c>
      <c r="AM442" s="149" t="str">
        <f>IFERROR(IF(FIND("DQ",AL442),VLOOKUP(AL442,'DQ Codes'!$B:$C,2,),""),"")</f>
        <v xml:space="preserve">Arms not brought forward simultaneously or arms not brought forward over the water </v>
      </c>
    </row>
    <row r="443" spans="2:39" ht="45" x14ac:dyDescent="0.25">
      <c r="B443" s="4">
        <v>30</v>
      </c>
      <c r="C443" s="5" t="s">
        <v>108</v>
      </c>
      <c r="D443" s="5" t="s">
        <v>109</v>
      </c>
      <c r="E443" s="6">
        <v>38.75</v>
      </c>
      <c r="K443" s="108">
        <v>7</v>
      </c>
      <c r="L443" s="36" t="str">
        <f t="shared" si="505"/>
        <v>Holly Robinson</v>
      </c>
      <c r="M443" s="36" t="str">
        <f t="shared" si="506"/>
        <v>Kings Langley</v>
      </c>
      <c r="N443" s="37">
        <f t="shared" si="507"/>
        <v>38.75</v>
      </c>
      <c r="O443" s="36">
        <v>16</v>
      </c>
      <c r="P443" s="36"/>
      <c r="Q443" s="20">
        <v>5</v>
      </c>
      <c r="R443" s="112">
        <f t="shared" si="475"/>
        <v>7</v>
      </c>
      <c r="S443" s="42" t="str">
        <f t="shared" si="508"/>
        <v>1657</v>
      </c>
      <c r="T443" s="19" t="str">
        <f t="shared" si="512"/>
        <v>Holly Robinson</v>
      </c>
      <c r="U443" s="19" t="str">
        <f t="shared" si="512"/>
        <v>Kings Langley</v>
      </c>
      <c r="V443" s="30">
        <f t="shared" si="512"/>
        <v>38.75</v>
      </c>
      <c r="X443" s="17">
        <f t="shared" si="489"/>
        <v>5</v>
      </c>
      <c r="Y443" s="19">
        <f t="shared" si="490"/>
        <v>7</v>
      </c>
      <c r="Z443" s="43">
        <f>VLOOKUP($S443,'Programme and CT sheets'!$A:$I,8,)</f>
        <v>40.25</v>
      </c>
      <c r="AB443" s="44" t="str">
        <f t="shared" si="491"/>
        <v>Holly Robinson</v>
      </c>
      <c r="AC443" s="44" t="str">
        <f t="shared" si="492"/>
        <v>Kings Langley</v>
      </c>
      <c r="AE443" s="11">
        <f t="shared" si="482"/>
        <v>8</v>
      </c>
      <c r="AF443" s="7">
        <f t="shared" si="493"/>
        <v>40.25</v>
      </c>
      <c r="AG443" s="7"/>
      <c r="AH443" s="147">
        <f t="shared" si="494"/>
        <v>30</v>
      </c>
      <c r="AI443" s="135" t="str">
        <f t="shared" si="485"/>
        <v>Emly Pinkney</v>
      </c>
      <c r="AJ443" s="135" t="str">
        <f t="shared" si="486"/>
        <v>Bedford Girls</v>
      </c>
      <c r="AK443" s="148">
        <f t="shared" si="487"/>
        <v>48.5</v>
      </c>
      <c r="AL443" s="148" t="s">
        <v>479</v>
      </c>
      <c r="AM443" s="149" t="str">
        <f>IFERROR(IF(FIND("DQ",AL443),VLOOKUP(AL443,'DQ Codes'!$B:$C,2,),""),"")</f>
        <v xml:space="preserve">Did not touch at turn or finish with both hands or touch not simultaneous or hands not separated </v>
      </c>
    </row>
    <row r="444" spans="2:39" ht="15" customHeight="1" x14ac:dyDescent="0.25">
      <c r="B444" s="4">
        <v>31</v>
      </c>
      <c r="C444" s="5" t="s">
        <v>101</v>
      </c>
      <c r="D444" s="5" t="s">
        <v>12</v>
      </c>
      <c r="E444" s="6">
        <v>38.42</v>
      </c>
      <c r="K444" s="108">
        <v>3</v>
      </c>
      <c r="L444" s="36" t="str">
        <f t="shared" si="505"/>
        <v>Emer Brownleader</v>
      </c>
      <c r="M444" s="36" t="str">
        <f t="shared" si="506"/>
        <v>Edge Grove</v>
      </c>
      <c r="N444" s="37">
        <f t="shared" si="507"/>
        <v>38.42</v>
      </c>
      <c r="O444" s="36">
        <v>16</v>
      </c>
      <c r="P444" s="36"/>
      <c r="Q444" s="20">
        <v>5</v>
      </c>
      <c r="R444" s="112">
        <f t="shared" si="475"/>
        <v>3</v>
      </c>
      <c r="S444" s="42" t="str">
        <f t="shared" si="508"/>
        <v>1653</v>
      </c>
      <c r="T444" s="19" t="str">
        <f t="shared" si="512"/>
        <v>Emer Brownleader</v>
      </c>
      <c r="U444" s="19" t="str">
        <f t="shared" si="512"/>
        <v>Edge Grove</v>
      </c>
      <c r="V444" s="30">
        <f t="shared" si="512"/>
        <v>38.42</v>
      </c>
      <c r="X444" s="17">
        <f t="shared" si="489"/>
        <v>5</v>
      </c>
      <c r="Y444" s="19">
        <f t="shared" si="490"/>
        <v>3</v>
      </c>
      <c r="Z444" s="43">
        <f>VLOOKUP($S444,'Programme and CT sheets'!$A:$I,8,)</f>
        <v>42.93</v>
      </c>
      <c r="AB444" s="44" t="str">
        <f t="shared" si="491"/>
        <v>Emer Brownleader</v>
      </c>
      <c r="AC444" s="44" t="str">
        <f t="shared" si="492"/>
        <v>Edge Grove</v>
      </c>
      <c r="AE444" s="11">
        <f t="shared" si="482"/>
        <v>14</v>
      </c>
      <c r="AF444" s="7">
        <f t="shared" si="493"/>
        <v>42.93</v>
      </c>
      <c r="AG444" s="7"/>
      <c r="AH444" s="147">
        <f t="shared" si="494"/>
        <v>31</v>
      </c>
      <c r="AI444" s="135" t="str">
        <f t="shared" si="485"/>
        <v>Kirtsy Fuge</v>
      </c>
      <c r="AJ444" s="135" t="str">
        <f t="shared" si="486"/>
        <v>St Alban's High Sch</v>
      </c>
      <c r="AK444" s="148">
        <f t="shared" si="487"/>
        <v>38.9</v>
      </c>
      <c r="AL444" s="148" t="s">
        <v>499</v>
      </c>
      <c r="AM444" s="149" t="str">
        <f>IFERROR(IF(FIND("DQ",AL444),VLOOKUP(AL444,'DQ Codes'!$B:$C,2,),""),"")</f>
        <v/>
      </c>
    </row>
    <row r="445" spans="2:39" ht="15" customHeight="1" x14ac:dyDescent="0.25">
      <c r="B445" s="4">
        <v>32</v>
      </c>
      <c r="C445" s="5" t="s">
        <v>104</v>
      </c>
      <c r="D445" s="5" t="s">
        <v>17</v>
      </c>
      <c r="E445" s="6">
        <v>37.81</v>
      </c>
      <c r="K445" s="108">
        <v>6</v>
      </c>
      <c r="L445" s="36" t="str">
        <f t="shared" si="505"/>
        <v>Ella  Nijkamp</v>
      </c>
      <c r="M445" s="36" t="str">
        <f t="shared" si="506"/>
        <v>Berkhamsted</v>
      </c>
      <c r="N445" s="37">
        <f t="shared" si="507"/>
        <v>37.81</v>
      </c>
      <c r="O445" s="36">
        <v>16</v>
      </c>
      <c r="P445" s="36"/>
      <c r="Q445" s="20">
        <v>5</v>
      </c>
      <c r="R445" s="112">
        <f t="shared" si="475"/>
        <v>6</v>
      </c>
      <c r="S445" s="42" t="str">
        <f t="shared" si="508"/>
        <v>1656</v>
      </c>
      <c r="T445" s="19" t="str">
        <f t="shared" si="512"/>
        <v>Ella  Nijkamp</v>
      </c>
      <c r="U445" s="19" t="str">
        <f t="shared" si="512"/>
        <v>Berkhamsted</v>
      </c>
      <c r="V445" s="30">
        <f t="shared" si="512"/>
        <v>37.81</v>
      </c>
      <c r="X445" s="17">
        <f t="shared" si="489"/>
        <v>5</v>
      </c>
      <c r="Y445" s="19">
        <f t="shared" si="490"/>
        <v>6</v>
      </c>
      <c r="Z445" s="43">
        <f>VLOOKUP($S445,'Programme and CT sheets'!$A:$I,8,)</f>
        <v>36.26</v>
      </c>
      <c r="AB445" s="44" t="str">
        <f t="shared" si="491"/>
        <v>Ella  Nijkamp</v>
      </c>
      <c r="AC445" s="44" t="str">
        <f t="shared" si="492"/>
        <v>Berkhamsted</v>
      </c>
      <c r="AE445" s="11">
        <f t="shared" si="482"/>
        <v>2</v>
      </c>
      <c r="AF445" s="7">
        <f t="shared" si="493"/>
        <v>36.26</v>
      </c>
      <c r="AG445" s="7"/>
      <c r="AH445" s="147">
        <f t="shared" si="494"/>
        <v>32</v>
      </c>
      <c r="AI445" s="135" t="str">
        <f t="shared" si="485"/>
        <v>Isabel Chaplin</v>
      </c>
      <c r="AJ445" s="135" t="str">
        <f t="shared" si="486"/>
        <v>St Alban's High Sch</v>
      </c>
      <c r="AK445" s="148">
        <f t="shared" si="487"/>
        <v>42.84</v>
      </c>
      <c r="AL445" s="148" t="s">
        <v>499</v>
      </c>
      <c r="AM445" s="149" t="str">
        <f>IFERROR(IF(FIND("DQ",AL445),VLOOKUP(AL445,'DQ Codes'!$B:$C,2,),""),"")</f>
        <v/>
      </c>
    </row>
    <row r="446" spans="2:39" ht="15" customHeight="1" x14ac:dyDescent="0.25">
      <c r="B446" s="4">
        <v>33</v>
      </c>
      <c r="C446" s="5" t="s">
        <v>99</v>
      </c>
      <c r="D446" s="5" t="s">
        <v>100</v>
      </c>
      <c r="E446" s="6">
        <v>36.659999999999997</v>
      </c>
      <c r="K446" s="108">
        <v>4</v>
      </c>
      <c r="L446" s="36" t="str">
        <f t="shared" si="505"/>
        <v>Alice Weston</v>
      </c>
      <c r="M446" s="36" t="str">
        <f t="shared" si="506"/>
        <v>Bishops Wood</v>
      </c>
      <c r="N446" s="37">
        <f t="shared" si="507"/>
        <v>36.659999999999997</v>
      </c>
      <c r="O446" s="36">
        <v>16</v>
      </c>
      <c r="P446" s="36"/>
      <c r="Q446" s="20">
        <v>5</v>
      </c>
      <c r="R446" s="112">
        <f t="shared" si="475"/>
        <v>4</v>
      </c>
      <c r="S446" s="42" t="str">
        <f t="shared" si="508"/>
        <v>1654</v>
      </c>
      <c r="T446" s="19" t="str">
        <f t="shared" si="512"/>
        <v>Alice Weston</v>
      </c>
      <c r="U446" s="19" t="str">
        <f t="shared" si="512"/>
        <v>Bishops Wood</v>
      </c>
      <c r="V446" s="30">
        <f t="shared" si="512"/>
        <v>36.659999999999997</v>
      </c>
      <c r="X446" s="17">
        <f t="shared" si="489"/>
        <v>5</v>
      </c>
      <c r="Y446" s="19">
        <f t="shared" si="490"/>
        <v>4</v>
      </c>
      <c r="Z446" s="43">
        <f>VLOOKUP($S446,'Programme and CT sheets'!$A:$I,8,)</f>
        <v>35.299999999999997</v>
      </c>
      <c r="AB446" s="44" t="str">
        <f t="shared" si="491"/>
        <v>Alice Weston</v>
      </c>
      <c r="AC446" s="44" t="str">
        <f t="shared" si="492"/>
        <v>Bishops Wood</v>
      </c>
      <c r="AE446" s="11">
        <f t="shared" si="482"/>
        <v>1</v>
      </c>
      <c r="AF446" s="7">
        <f t="shared" si="493"/>
        <v>35.299999999999997</v>
      </c>
      <c r="AG446" s="7"/>
      <c r="AH446" s="147">
        <f t="shared" si="494"/>
        <v>33</v>
      </c>
      <c r="AI446" s="135" t="str">
        <f t="shared" si="485"/>
        <v>Maja Alexander</v>
      </c>
      <c r="AJ446" s="135" t="str">
        <f t="shared" si="486"/>
        <v>Heath Mount</v>
      </c>
      <c r="AK446" s="148">
        <f t="shared" si="487"/>
        <v>44.32</v>
      </c>
      <c r="AL446" s="148" t="s">
        <v>499</v>
      </c>
      <c r="AM446" s="149" t="str">
        <f>IFERROR(IF(FIND("DQ",AL446),VLOOKUP(AL446,'DQ Codes'!$B:$C,2,),""),"")</f>
        <v/>
      </c>
    </row>
    <row r="447" spans="2:39" ht="15" customHeight="1" x14ac:dyDescent="0.25">
      <c r="B447" s="4">
        <v>34</v>
      </c>
      <c r="C447" s="5" t="s">
        <v>105</v>
      </c>
      <c r="D447" s="5" t="s">
        <v>106</v>
      </c>
      <c r="E447" s="6">
        <v>35.9</v>
      </c>
      <c r="K447" s="111">
        <v>5</v>
      </c>
      <c r="L447" s="38" t="str">
        <f t="shared" si="505"/>
        <v>Hannah Brooke</v>
      </c>
      <c r="M447" s="38" t="str">
        <f t="shared" si="506"/>
        <v>Manland</v>
      </c>
      <c r="N447" s="39">
        <f t="shared" si="507"/>
        <v>35.9</v>
      </c>
      <c r="O447" s="36">
        <v>16</v>
      </c>
      <c r="P447" s="36"/>
      <c r="Q447" s="20">
        <v>5</v>
      </c>
      <c r="R447" s="112">
        <f t="shared" si="475"/>
        <v>5</v>
      </c>
      <c r="S447" s="42" t="str">
        <f t="shared" si="508"/>
        <v>1655</v>
      </c>
      <c r="T447" s="19" t="str">
        <f t="shared" si="512"/>
        <v>Hannah Brooke</v>
      </c>
      <c r="U447" s="19" t="str">
        <f t="shared" si="512"/>
        <v>Manland</v>
      </c>
      <c r="V447" s="30">
        <f t="shared" si="512"/>
        <v>35.9</v>
      </c>
      <c r="X447" s="17">
        <f t="shared" si="489"/>
        <v>5</v>
      </c>
      <c r="Y447" s="19">
        <f t="shared" si="490"/>
        <v>5</v>
      </c>
      <c r="Z447" s="43">
        <f>VLOOKUP($S447,'Programme and CT sheets'!$A:$I,8,)</f>
        <v>38.799999999999997</v>
      </c>
      <c r="AB447" s="44" t="str">
        <f t="shared" si="491"/>
        <v>Hannah Brooke</v>
      </c>
      <c r="AC447" s="44" t="str">
        <f t="shared" si="492"/>
        <v>Manland</v>
      </c>
      <c r="AE447" s="11">
        <f t="shared" si="482"/>
        <v>6</v>
      </c>
      <c r="AF447" s="7">
        <f t="shared" si="493"/>
        <v>38.799999999999997</v>
      </c>
      <c r="AG447" s="7"/>
      <c r="AH447" s="147">
        <f t="shared" si="494"/>
        <v>34</v>
      </c>
      <c r="AI447" s="135" t="str">
        <f t="shared" si="485"/>
        <v>Isabelle Nicholls</v>
      </c>
      <c r="AJ447" s="135" t="str">
        <f t="shared" si="486"/>
        <v>Chalfont St Peter</v>
      </c>
      <c r="AK447" s="148">
        <f t="shared" si="487"/>
        <v>44</v>
      </c>
      <c r="AL447" s="148" t="s">
        <v>499</v>
      </c>
      <c r="AM447" s="149" t="str">
        <f>IFERROR(IF(FIND("DQ",AL447),VLOOKUP(AL447,'DQ Codes'!$B:$C,2,),""),"")</f>
        <v/>
      </c>
    </row>
    <row r="448" spans="2:39" ht="15" customHeight="1" x14ac:dyDescent="0.25">
      <c r="B448" s="4"/>
      <c r="C448" s="5"/>
      <c r="D448" s="5"/>
      <c r="E448" s="6"/>
      <c r="K448" s="153"/>
      <c r="L448" s="36"/>
      <c r="M448" s="36"/>
      <c r="N448" s="36"/>
      <c r="O448" s="36"/>
      <c r="P448" s="36"/>
      <c r="Q448" s="20"/>
      <c r="R448" s="112"/>
      <c r="S448" s="42"/>
      <c r="V448" s="30"/>
      <c r="X448" s="17"/>
      <c r="Z448" s="43"/>
      <c r="AB448" s="44"/>
      <c r="AC448" s="44"/>
      <c r="AE448" s="11"/>
      <c r="AF448" s="7"/>
      <c r="AG448" s="7"/>
      <c r="AH448" s="147"/>
      <c r="AK448" s="148"/>
      <c r="AL448" s="148"/>
    </row>
    <row r="449" spans="2:39" ht="15" customHeight="1" x14ac:dyDescent="0.2">
      <c r="B449" s="4"/>
      <c r="C449" s="5"/>
      <c r="D449" s="5"/>
      <c r="E449" s="6"/>
      <c r="AH449" s="136" t="str">
        <f>B450&amp;" - "&amp;C450&amp;" - "&amp;E450</f>
        <v>Event 17 - Year 5 Boys - 50m Backstroke</v>
      </c>
    </row>
    <row r="450" spans="2:39" ht="15" customHeight="1" x14ac:dyDescent="0.2">
      <c r="B450" s="25" t="s">
        <v>355</v>
      </c>
      <c r="C450" s="2" t="s">
        <v>0</v>
      </c>
      <c r="D450" s="1"/>
      <c r="E450" s="13" t="s">
        <v>7</v>
      </c>
      <c r="G450" s="17" t="s">
        <v>356</v>
      </c>
      <c r="I450" s="19">
        <v>3</v>
      </c>
      <c r="K450" s="19" t="s">
        <v>365</v>
      </c>
      <c r="O450" s="19" t="s">
        <v>368</v>
      </c>
      <c r="P450" s="19" t="s">
        <v>369</v>
      </c>
      <c r="Q450" s="19" t="s">
        <v>367</v>
      </c>
      <c r="R450" s="19" t="s">
        <v>366</v>
      </c>
      <c r="T450" s="19">
        <v>2</v>
      </c>
      <c r="U450" s="19">
        <f>T450+1</f>
        <v>3</v>
      </c>
      <c r="V450" s="17">
        <f>U450+1</f>
        <v>4</v>
      </c>
      <c r="X450" s="19" t="s">
        <v>367</v>
      </c>
      <c r="Y450" s="19" t="s">
        <v>366</v>
      </c>
      <c r="Z450" s="19" t="s">
        <v>372</v>
      </c>
      <c r="AA450" s="19" t="s">
        <v>373</v>
      </c>
      <c r="AB450" s="19" t="s">
        <v>369</v>
      </c>
      <c r="AC450" s="19" t="s">
        <v>374</v>
      </c>
      <c r="AE450" s="19" t="s">
        <v>375</v>
      </c>
      <c r="AF450" s="19"/>
      <c r="AG450" s="19" t="s">
        <v>371</v>
      </c>
      <c r="AH450" s="145" t="s">
        <v>382</v>
      </c>
      <c r="AI450" s="145" t="s">
        <v>369</v>
      </c>
      <c r="AJ450" s="145" t="s">
        <v>374</v>
      </c>
      <c r="AK450" s="146" t="s">
        <v>384</v>
      </c>
      <c r="AL450" s="146" t="s">
        <v>383</v>
      </c>
    </row>
    <row r="451" spans="2:39" ht="15" customHeight="1" x14ac:dyDescent="0.25">
      <c r="B451" s="4">
        <v>1</v>
      </c>
      <c r="C451" s="5" t="s">
        <v>303</v>
      </c>
      <c r="D451" s="5" t="s">
        <v>304</v>
      </c>
      <c r="E451" s="6">
        <v>58.21</v>
      </c>
      <c r="K451" s="113">
        <v>3</v>
      </c>
      <c r="L451" s="36" t="str">
        <f t="shared" ref="L451:L454" si="513">C451</f>
        <v xml:space="preserve">Harry   Chapman </v>
      </c>
      <c r="M451" s="36" t="str">
        <f t="shared" ref="M451:M454" si="514">D451</f>
        <v>Roebuck Primary</v>
      </c>
      <c r="N451" s="37">
        <f t="shared" ref="N451:N454" si="515">E451</f>
        <v>58.21</v>
      </c>
      <c r="O451" s="36">
        <v>17</v>
      </c>
      <c r="P451" s="36"/>
      <c r="Q451" s="20">
        <v>1</v>
      </c>
      <c r="R451" s="112">
        <f t="shared" ref="R451:R470" si="516">K451</f>
        <v>3</v>
      </c>
      <c r="S451" s="42" t="str">
        <f t="shared" ref="S451:S454" si="517">CONCATENATE(TEXT(O451,0),TEXT(Q451,0),TEXT(R451,0))</f>
        <v>1713</v>
      </c>
      <c r="T451" s="19" t="str">
        <f t="shared" ref="T451:V454" si="518">VLOOKUP($R451,$K$451:$N$454,T$28,)</f>
        <v xml:space="preserve">Harry   Chapman </v>
      </c>
      <c r="U451" s="19" t="str">
        <f t="shared" si="518"/>
        <v>Roebuck Primary</v>
      </c>
      <c r="V451" s="30">
        <f t="shared" si="518"/>
        <v>58.21</v>
      </c>
      <c r="X451" s="17">
        <f t="shared" ref="X451" si="519">IF(Q451="","",Q451)</f>
        <v>1</v>
      </c>
      <c r="Y451" s="19">
        <f t="shared" ref="Y451" si="520">R451</f>
        <v>3</v>
      </c>
      <c r="Z451" s="43">
        <f>VLOOKUP($S451,'Programme and CT sheets'!$A:$I,8,)</f>
        <v>53.99</v>
      </c>
      <c r="AB451" s="44" t="str">
        <f t="shared" ref="AB451" si="521">T451</f>
        <v xml:space="preserve">Harry   Chapman </v>
      </c>
      <c r="AC451" s="44" t="str">
        <f t="shared" ref="AC451" si="522">U451</f>
        <v>Roebuck Primary</v>
      </c>
      <c r="AE451" s="11">
        <f>IFERROR(RANK(Z451,$Z$451:$Z$470,1),"DQ")</f>
        <v>15</v>
      </c>
      <c r="AF451" s="7">
        <f t="shared" ref="AF451" si="523">Z451</f>
        <v>53.99</v>
      </c>
      <c r="AG451" s="7"/>
      <c r="AH451" s="147">
        <f t="shared" ref="AH451" si="524">B451</f>
        <v>1</v>
      </c>
      <c r="AI451" s="135" t="str">
        <f>VLOOKUP(VLOOKUP($AH451,$AE$451:$AF$470,2,),$Z$451:$AC$470,3,)</f>
        <v>Lanre Pratt</v>
      </c>
      <c r="AJ451" s="135" t="str">
        <f>VLOOKUP(VLOOKUP($AH451,$AE$451:$AF$470,2,),$Z$451:$AC$470,4,)</f>
        <v>Haberdashers Boys</v>
      </c>
      <c r="AK451" s="148">
        <f>VLOOKUP($AI451,$C$451:$E$470,3,)</f>
        <v>40.549999999999997</v>
      </c>
      <c r="AL451" s="148">
        <f>VLOOKUP($AH451,$AE$451:$AF$470,2,)</f>
        <v>39.92</v>
      </c>
      <c r="AM451" s="149" t="str">
        <f>IFERROR(IF(FIND("DQ",AL451),VLOOKUP(AL451,'DQ Codes'!$B:$C,2,),""),"")</f>
        <v/>
      </c>
    </row>
    <row r="452" spans="2:39" ht="15" customHeight="1" x14ac:dyDescent="0.25">
      <c r="B452" s="4">
        <v>2</v>
      </c>
      <c r="C452" s="5" t="s">
        <v>43</v>
      </c>
      <c r="D452" s="5" t="s">
        <v>22</v>
      </c>
      <c r="E452" s="6">
        <v>53.76</v>
      </c>
      <c r="K452" s="114">
        <v>4</v>
      </c>
      <c r="L452" s="36" t="str">
        <f t="shared" si="513"/>
        <v>Brodie Stirling</v>
      </c>
      <c r="M452" s="36" t="str">
        <f t="shared" si="514"/>
        <v>Great Missenden</v>
      </c>
      <c r="N452" s="37">
        <f t="shared" si="515"/>
        <v>53.76</v>
      </c>
      <c r="O452" s="36">
        <v>17</v>
      </c>
      <c r="P452" s="36"/>
      <c r="Q452" s="20">
        <v>1</v>
      </c>
      <c r="R452" s="112">
        <f t="shared" si="516"/>
        <v>4</v>
      </c>
      <c r="S452" s="42" t="str">
        <f t="shared" si="517"/>
        <v>1714</v>
      </c>
      <c r="T452" s="19" t="str">
        <f t="shared" si="518"/>
        <v>Brodie Stirling</v>
      </c>
      <c r="U452" s="19" t="str">
        <f t="shared" si="518"/>
        <v>Great Missenden</v>
      </c>
      <c r="V452" s="30">
        <f t="shared" si="518"/>
        <v>53.76</v>
      </c>
      <c r="X452" s="17">
        <f t="shared" ref="X452:X470" si="525">IF(Q452="","",Q452)</f>
        <v>1</v>
      </c>
      <c r="Y452" s="19">
        <f t="shared" ref="Y452:Y470" si="526">R452</f>
        <v>4</v>
      </c>
      <c r="Z452" s="43">
        <f>VLOOKUP($S452,'Programme and CT sheets'!$A:$I,8,)</f>
        <v>57.34</v>
      </c>
      <c r="AB452" s="44" t="str">
        <f t="shared" ref="AB452:AB470" si="527">T452</f>
        <v>Brodie Stirling</v>
      </c>
      <c r="AC452" s="44" t="str">
        <f t="shared" ref="AC452:AC470" si="528">U452</f>
        <v>Great Missenden</v>
      </c>
      <c r="AE452" s="11">
        <f t="shared" ref="AE452:AE470" si="529">IFERROR(RANK(Z452,$Z$451:$Z$470,1),"DQ")</f>
        <v>17</v>
      </c>
      <c r="AF452" s="7">
        <f t="shared" ref="AF452:AF470" si="530">Z452</f>
        <v>57.34</v>
      </c>
      <c r="AG452" s="7"/>
      <c r="AH452" s="147">
        <f t="shared" ref="AH452:AH470" si="531">B452</f>
        <v>2</v>
      </c>
      <c r="AI452" s="135" t="str">
        <f t="shared" ref="AI452:AI470" si="532">VLOOKUP(VLOOKUP($AH452,$AE$451:$AF$470,2,),$Z$451:$AC$470,3,)</f>
        <v>Charlie Sylvester</v>
      </c>
      <c r="AJ452" s="135" t="str">
        <f t="shared" ref="AJ452:AJ470" si="533">VLOOKUP(VLOOKUP($AH452,$AE$451:$AF$470,2,),$Z$451:$AC$470,4,)</f>
        <v>Harvey Road</v>
      </c>
      <c r="AK452" s="148">
        <f t="shared" ref="AK452:AK470" si="534">VLOOKUP($AI452,$C$451:$E$470,3,)</f>
        <v>46.05</v>
      </c>
      <c r="AL452" s="148">
        <f t="shared" ref="AL452:AL467" si="535">VLOOKUP($AH452,$AE$451:$AF$470,2,)</f>
        <v>43.16</v>
      </c>
      <c r="AM452" s="149" t="str">
        <f>IFERROR(IF(FIND("DQ",AL452),VLOOKUP(AL452,'DQ Codes'!$B:$C,2,),""),"")</f>
        <v/>
      </c>
    </row>
    <row r="453" spans="2:39" ht="15" customHeight="1" x14ac:dyDescent="0.25">
      <c r="B453" s="4">
        <v>3</v>
      </c>
      <c r="C453" s="5" t="s">
        <v>146</v>
      </c>
      <c r="D453" s="5" t="s">
        <v>147</v>
      </c>
      <c r="E453" s="6">
        <v>53.62</v>
      </c>
      <c r="K453" s="114">
        <v>5</v>
      </c>
      <c r="L453" s="36" t="str">
        <f t="shared" si="513"/>
        <v>Oliver Tulloch</v>
      </c>
      <c r="M453" s="36" t="str">
        <f t="shared" si="514"/>
        <v>Thorpe House</v>
      </c>
      <c r="N453" s="37">
        <f t="shared" si="515"/>
        <v>53.62</v>
      </c>
      <c r="O453" s="36">
        <v>17</v>
      </c>
      <c r="P453" s="36"/>
      <c r="Q453" s="20">
        <v>1</v>
      </c>
      <c r="R453" s="112">
        <f t="shared" si="516"/>
        <v>5</v>
      </c>
      <c r="S453" s="42" t="str">
        <f t="shared" si="517"/>
        <v>1715</v>
      </c>
      <c r="T453" s="19" t="str">
        <f t="shared" si="518"/>
        <v>Oliver Tulloch</v>
      </c>
      <c r="U453" s="19" t="str">
        <f t="shared" si="518"/>
        <v>Thorpe House</v>
      </c>
      <c r="V453" s="30">
        <f t="shared" si="518"/>
        <v>53.62</v>
      </c>
      <c r="X453" s="17">
        <f t="shared" si="525"/>
        <v>1</v>
      </c>
      <c r="Y453" s="19">
        <f t="shared" si="526"/>
        <v>5</v>
      </c>
      <c r="Z453" s="43">
        <f>VLOOKUP($S453,'Programme and CT sheets'!$A:$I,8,)</f>
        <v>54.44</v>
      </c>
      <c r="AB453" s="44" t="str">
        <f t="shared" si="527"/>
        <v>Oliver Tulloch</v>
      </c>
      <c r="AC453" s="44" t="str">
        <f t="shared" si="528"/>
        <v>Thorpe House</v>
      </c>
      <c r="AE453" s="11">
        <f t="shared" si="529"/>
        <v>16</v>
      </c>
      <c r="AF453" s="7">
        <f t="shared" si="530"/>
        <v>54.44</v>
      </c>
      <c r="AG453" s="7"/>
      <c r="AH453" s="147">
        <f t="shared" si="531"/>
        <v>3</v>
      </c>
      <c r="AI453" s="135" t="str">
        <f t="shared" si="532"/>
        <v>Henry Baxendale</v>
      </c>
      <c r="AJ453" s="135" t="str">
        <f t="shared" si="533"/>
        <v>Heath Mount</v>
      </c>
      <c r="AK453" s="148">
        <f t="shared" si="534"/>
        <v>46</v>
      </c>
      <c r="AL453" s="148">
        <f t="shared" si="535"/>
        <v>43.67</v>
      </c>
      <c r="AM453" s="149" t="str">
        <f>IFERROR(IF(FIND("DQ",AL453),VLOOKUP(AL453,'DQ Codes'!$B:$C,2,),""),"")</f>
        <v/>
      </c>
    </row>
    <row r="454" spans="2:39" ht="15" customHeight="1" x14ac:dyDescent="0.25">
      <c r="B454" s="4">
        <v>4</v>
      </c>
      <c r="C454" s="5" t="s">
        <v>328</v>
      </c>
      <c r="D454" s="5" t="s">
        <v>160</v>
      </c>
      <c r="E454" s="6">
        <v>53.15</v>
      </c>
      <c r="K454" s="115">
        <v>6</v>
      </c>
      <c r="L454" s="38" t="str">
        <f t="shared" si="513"/>
        <v>Milo Bagot</v>
      </c>
      <c r="M454" s="38" t="str">
        <f t="shared" si="514"/>
        <v>The Beacon</v>
      </c>
      <c r="N454" s="39">
        <f t="shared" si="515"/>
        <v>53.15</v>
      </c>
      <c r="O454" s="36">
        <v>17</v>
      </c>
      <c r="P454" s="36"/>
      <c r="Q454" s="20">
        <v>1</v>
      </c>
      <c r="R454" s="112">
        <f t="shared" si="516"/>
        <v>6</v>
      </c>
      <c r="S454" s="42" t="str">
        <f t="shared" si="517"/>
        <v>1716</v>
      </c>
      <c r="T454" s="19" t="str">
        <f t="shared" si="518"/>
        <v>Milo Bagot</v>
      </c>
      <c r="U454" s="19" t="str">
        <f t="shared" si="518"/>
        <v>The Beacon</v>
      </c>
      <c r="V454" s="30">
        <f t="shared" si="518"/>
        <v>53.15</v>
      </c>
      <c r="X454" s="17">
        <f t="shared" si="525"/>
        <v>1</v>
      </c>
      <c r="Y454" s="19">
        <f t="shared" si="526"/>
        <v>6</v>
      </c>
      <c r="Z454" s="43">
        <f>VLOOKUP($S454,'Programme and CT sheets'!$A:$I,8,)</f>
        <v>49.98</v>
      </c>
      <c r="AB454" s="44" t="str">
        <f t="shared" si="527"/>
        <v>Milo Bagot</v>
      </c>
      <c r="AC454" s="44" t="str">
        <f t="shared" si="528"/>
        <v>The Beacon</v>
      </c>
      <c r="AE454" s="11">
        <f t="shared" si="529"/>
        <v>13</v>
      </c>
      <c r="AF454" s="7">
        <f t="shared" si="530"/>
        <v>49.98</v>
      </c>
      <c r="AG454" s="7"/>
      <c r="AH454" s="147">
        <f t="shared" si="531"/>
        <v>4</v>
      </c>
      <c r="AI454" s="135" t="str">
        <f t="shared" si="532"/>
        <v>Theo Lim</v>
      </c>
      <c r="AJ454" s="135" t="str">
        <f t="shared" si="533"/>
        <v>St Anthony's</v>
      </c>
      <c r="AK454" s="148">
        <f t="shared" si="534"/>
        <v>45.19</v>
      </c>
      <c r="AL454" s="148">
        <f t="shared" si="535"/>
        <v>45.19</v>
      </c>
      <c r="AM454" s="149" t="str">
        <f>IFERROR(IF(FIND("DQ",AL454),VLOOKUP(AL454,'DQ Codes'!$B:$C,2,),""),"")</f>
        <v/>
      </c>
    </row>
    <row r="455" spans="2:39" ht="15" customHeight="1" x14ac:dyDescent="0.25">
      <c r="B455" s="4">
        <v>5</v>
      </c>
      <c r="C455" s="5" t="s">
        <v>42</v>
      </c>
      <c r="D455" s="5" t="s">
        <v>15</v>
      </c>
      <c r="E455" s="6">
        <v>52.36</v>
      </c>
      <c r="K455" s="107">
        <v>1</v>
      </c>
      <c r="L455" s="33" t="str">
        <f t="shared" ref="L455:L470" si="536">C455</f>
        <v>Raphael John</v>
      </c>
      <c r="M455" s="33" t="str">
        <f t="shared" ref="M455:M470" si="537">D455</f>
        <v>Heath Mount</v>
      </c>
      <c r="N455" s="34">
        <f t="shared" ref="N455:N470" si="538">E455</f>
        <v>52.36</v>
      </c>
      <c r="O455" s="36">
        <v>17</v>
      </c>
      <c r="P455" s="36"/>
      <c r="Q455" s="20">
        <v>2</v>
      </c>
      <c r="R455" s="112">
        <f t="shared" si="516"/>
        <v>1</v>
      </c>
      <c r="S455" s="42" t="str">
        <f t="shared" ref="S455:S470" si="539">CONCATENATE(TEXT(O455,0),TEXT(Q455,0),TEXT(R455,0))</f>
        <v>1721</v>
      </c>
      <c r="T455" s="19" t="str">
        <f t="shared" ref="T455:V462" si="540">VLOOKUP($R455,$K$455:$N$462,T$28,)</f>
        <v>Raphael John</v>
      </c>
      <c r="U455" s="19" t="str">
        <f t="shared" si="540"/>
        <v>Heath Mount</v>
      </c>
      <c r="V455" s="30">
        <f t="shared" si="540"/>
        <v>52.36</v>
      </c>
      <c r="X455" s="17">
        <f t="shared" si="525"/>
        <v>2</v>
      </c>
      <c r="Y455" s="19">
        <f t="shared" si="526"/>
        <v>1</v>
      </c>
      <c r="Z455" s="43">
        <f>VLOOKUP($S455,'Programme and CT sheets'!$A:$I,8,)</f>
        <v>199.5</v>
      </c>
      <c r="AB455" s="44" t="str">
        <f t="shared" si="527"/>
        <v>Raphael John</v>
      </c>
      <c r="AC455" s="44" t="str">
        <f t="shared" si="528"/>
        <v>Heath Mount</v>
      </c>
      <c r="AE455" s="11">
        <f t="shared" si="529"/>
        <v>19</v>
      </c>
      <c r="AF455" s="7">
        <f t="shared" si="530"/>
        <v>199.5</v>
      </c>
      <c r="AG455" s="7"/>
      <c r="AH455" s="147">
        <f t="shared" si="531"/>
        <v>5</v>
      </c>
      <c r="AI455" s="135" t="str">
        <f t="shared" si="532"/>
        <v>George Collier</v>
      </c>
      <c r="AJ455" s="135" t="str">
        <f t="shared" si="533"/>
        <v>Berkhamsted</v>
      </c>
      <c r="AK455" s="148">
        <f t="shared" si="534"/>
        <v>47.81</v>
      </c>
      <c r="AL455" s="148">
        <f t="shared" si="535"/>
        <v>45.68</v>
      </c>
      <c r="AM455" s="149" t="str">
        <f>IFERROR(IF(FIND("DQ",AL455),VLOOKUP(AL455,'DQ Codes'!$B:$C,2,),""),"")</f>
        <v/>
      </c>
    </row>
    <row r="456" spans="2:39" ht="15" customHeight="1" x14ac:dyDescent="0.25">
      <c r="B456" s="4">
        <v>6</v>
      </c>
      <c r="C456" s="5" t="s">
        <v>36</v>
      </c>
      <c r="D456" s="5" t="s">
        <v>18</v>
      </c>
      <c r="E456" s="6">
        <v>52.15</v>
      </c>
      <c r="K456" s="108">
        <v>2</v>
      </c>
      <c r="L456" s="36" t="str">
        <f t="shared" si="536"/>
        <v>George Ball</v>
      </c>
      <c r="M456" s="36" t="str">
        <f t="shared" si="537"/>
        <v>Lockers Park</v>
      </c>
      <c r="N456" s="37">
        <f t="shared" si="538"/>
        <v>52.15</v>
      </c>
      <c r="O456" s="36">
        <v>17</v>
      </c>
      <c r="P456" s="36"/>
      <c r="Q456" s="20">
        <v>2</v>
      </c>
      <c r="R456" s="112">
        <f t="shared" si="516"/>
        <v>2</v>
      </c>
      <c r="S456" s="42" t="str">
        <f t="shared" si="539"/>
        <v>1722</v>
      </c>
      <c r="T456" s="19" t="str">
        <f t="shared" si="540"/>
        <v>George Ball</v>
      </c>
      <c r="U456" s="19" t="str">
        <f t="shared" si="540"/>
        <v>Lockers Park</v>
      </c>
      <c r="V456" s="30">
        <f t="shared" si="540"/>
        <v>52.15</v>
      </c>
      <c r="X456" s="17">
        <f t="shared" si="525"/>
        <v>2</v>
      </c>
      <c r="Y456" s="19">
        <f t="shared" si="526"/>
        <v>2</v>
      </c>
      <c r="Z456" s="43">
        <f>VLOOKUP($S456,'Programme and CT sheets'!$A:$I,8,)</f>
        <v>49.1</v>
      </c>
      <c r="AB456" s="44" t="str">
        <f t="shared" si="527"/>
        <v>George Ball</v>
      </c>
      <c r="AC456" s="44" t="str">
        <f t="shared" si="528"/>
        <v>Lockers Park</v>
      </c>
      <c r="AE456" s="11">
        <f t="shared" si="529"/>
        <v>10</v>
      </c>
      <c r="AF456" s="7">
        <f t="shared" si="530"/>
        <v>49.1</v>
      </c>
      <c r="AG456" s="7"/>
      <c r="AH456" s="147">
        <f t="shared" si="531"/>
        <v>6</v>
      </c>
      <c r="AI456" s="135" t="str">
        <f t="shared" si="532"/>
        <v>Jack Gentleman</v>
      </c>
      <c r="AJ456" s="135" t="str">
        <f t="shared" si="533"/>
        <v>Bowman's Green</v>
      </c>
      <c r="AK456" s="148">
        <f t="shared" si="534"/>
        <v>49.99</v>
      </c>
      <c r="AL456" s="148">
        <f t="shared" si="535"/>
        <v>46.89</v>
      </c>
      <c r="AM456" s="149" t="str">
        <f>IFERROR(IF(FIND("DQ",AL456),VLOOKUP(AL456,'DQ Codes'!$B:$C,2,),""),"")</f>
        <v/>
      </c>
    </row>
    <row r="457" spans="2:39" ht="15" customHeight="1" x14ac:dyDescent="0.25">
      <c r="B457" s="4">
        <v>7</v>
      </c>
      <c r="C457" s="5" t="s">
        <v>28</v>
      </c>
      <c r="D457" s="5" t="s">
        <v>12</v>
      </c>
      <c r="E457" s="6">
        <v>51.13</v>
      </c>
      <c r="K457" s="108">
        <v>3</v>
      </c>
      <c r="L457" s="36" t="str">
        <f t="shared" si="536"/>
        <v>Alexandeh Ghosh</v>
      </c>
      <c r="M457" s="36" t="str">
        <f t="shared" si="537"/>
        <v>Edge Grove</v>
      </c>
      <c r="N457" s="37">
        <f t="shared" si="538"/>
        <v>51.13</v>
      </c>
      <c r="O457" s="36">
        <v>17</v>
      </c>
      <c r="P457" s="36"/>
      <c r="Q457" s="20">
        <v>2</v>
      </c>
      <c r="R457" s="112">
        <f t="shared" si="516"/>
        <v>3</v>
      </c>
      <c r="S457" s="42" t="str">
        <f t="shared" si="539"/>
        <v>1723</v>
      </c>
      <c r="T457" s="19" t="str">
        <f t="shared" si="540"/>
        <v>Alexandeh Ghosh</v>
      </c>
      <c r="U457" s="19" t="str">
        <f t="shared" si="540"/>
        <v>Edge Grove</v>
      </c>
      <c r="V457" s="30">
        <f t="shared" si="540"/>
        <v>51.13</v>
      </c>
      <c r="X457" s="17">
        <f t="shared" si="525"/>
        <v>2</v>
      </c>
      <c r="Y457" s="19">
        <f t="shared" si="526"/>
        <v>3</v>
      </c>
      <c r="Z457" s="43">
        <f>VLOOKUP($S457,'Programme and CT sheets'!$A:$I,8,)</f>
        <v>199.99</v>
      </c>
      <c r="AB457" s="44" t="str">
        <f t="shared" si="527"/>
        <v>Alexandeh Ghosh</v>
      </c>
      <c r="AC457" s="44" t="str">
        <f t="shared" si="528"/>
        <v>Edge Grove</v>
      </c>
      <c r="AE457" s="11">
        <f t="shared" si="529"/>
        <v>20</v>
      </c>
      <c r="AF457" s="7">
        <f t="shared" si="530"/>
        <v>199.99</v>
      </c>
      <c r="AG457" s="7"/>
      <c r="AH457" s="147">
        <f t="shared" si="531"/>
        <v>7</v>
      </c>
      <c r="AI457" s="135" t="str">
        <f t="shared" si="532"/>
        <v>João  Costa</v>
      </c>
      <c r="AJ457" s="135" t="str">
        <f t="shared" si="533"/>
        <v>York House</v>
      </c>
      <c r="AK457" s="148">
        <f t="shared" si="534"/>
        <v>48.65</v>
      </c>
      <c r="AL457" s="148">
        <f t="shared" si="535"/>
        <v>47.28</v>
      </c>
      <c r="AM457" s="149" t="str">
        <f>IFERROR(IF(FIND("DQ",AL457),VLOOKUP(AL457,'DQ Codes'!$B:$C,2,),""),"")</f>
        <v/>
      </c>
    </row>
    <row r="458" spans="2:39" ht="15" customHeight="1" x14ac:dyDescent="0.25">
      <c r="B458" s="4">
        <v>8</v>
      </c>
      <c r="C458" s="5" t="s">
        <v>37</v>
      </c>
      <c r="D458" s="5" t="s">
        <v>19</v>
      </c>
      <c r="E458" s="6">
        <v>50.07</v>
      </c>
      <c r="K458" s="108">
        <v>4</v>
      </c>
      <c r="L458" s="36" t="str">
        <f t="shared" si="536"/>
        <v>Nicholas Pemberton</v>
      </c>
      <c r="M458" s="36" t="str">
        <f t="shared" si="537"/>
        <v>Chesham Prep</v>
      </c>
      <c r="N458" s="37">
        <f t="shared" si="538"/>
        <v>50.07</v>
      </c>
      <c r="O458" s="36">
        <v>17</v>
      </c>
      <c r="P458" s="36"/>
      <c r="Q458" s="20">
        <v>2</v>
      </c>
      <c r="R458" s="112">
        <f t="shared" si="516"/>
        <v>4</v>
      </c>
      <c r="S458" s="42" t="str">
        <f t="shared" si="539"/>
        <v>1724</v>
      </c>
      <c r="T458" s="19" t="str">
        <f t="shared" si="540"/>
        <v>Nicholas Pemberton</v>
      </c>
      <c r="U458" s="19" t="str">
        <f t="shared" si="540"/>
        <v>Chesham Prep</v>
      </c>
      <c r="V458" s="30">
        <f t="shared" si="540"/>
        <v>50.07</v>
      </c>
      <c r="X458" s="17">
        <f t="shared" si="525"/>
        <v>2</v>
      </c>
      <c r="Y458" s="19">
        <f t="shared" si="526"/>
        <v>4</v>
      </c>
      <c r="Z458" s="43">
        <f>VLOOKUP($S458,'Programme and CT sheets'!$A:$I,8,)</f>
        <v>51.98</v>
      </c>
      <c r="AB458" s="44" t="str">
        <f t="shared" si="527"/>
        <v>Nicholas Pemberton</v>
      </c>
      <c r="AC458" s="44" t="str">
        <f t="shared" si="528"/>
        <v>Chesham Prep</v>
      </c>
      <c r="AE458" s="11">
        <f t="shared" si="529"/>
        <v>14</v>
      </c>
      <c r="AF458" s="7">
        <f t="shared" si="530"/>
        <v>51.98</v>
      </c>
      <c r="AG458" s="7"/>
      <c r="AH458" s="147">
        <f t="shared" si="531"/>
        <v>8</v>
      </c>
      <c r="AI458" s="135" t="str">
        <f t="shared" si="532"/>
        <v>Jack Kelly</v>
      </c>
      <c r="AJ458" s="135" t="str">
        <f t="shared" si="533"/>
        <v>Buxted C/E prim</v>
      </c>
      <c r="AK458" s="148">
        <f t="shared" si="534"/>
        <v>46.54</v>
      </c>
      <c r="AL458" s="148">
        <f t="shared" si="535"/>
        <v>48</v>
      </c>
      <c r="AM458" s="149" t="str">
        <f>IFERROR(IF(FIND("DQ",AL458),VLOOKUP(AL458,'DQ Codes'!$B:$C,2,),""),"")</f>
        <v/>
      </c>
    </row>
    <row r="459" spans="2:39" ht="15" customHeight="1" x14ac:dyDescent="0.25">
      <c r="B459" s="4">
        <v>9</v>
      </c>
      <c r="C459" s="5" t="s">
        <v>32</v>
      </c>
      <c r="D459" s="5" t="s">
        <v>15</v>
      </c>
      <c r="E459" s="6">
        <v>50</v>
      </c>
      <c r="K459" s="108">
        <v>5</v>
      </c>
      <c r="L459" s="36" t="str">
        <f t="shared" si="536"/>
        <v>Myles  Presence</v>
      </c>
      <c r="M459" s="36" t="str">
        <f t="shared" si="537"/>
        <v>Heath Mount</v>
      </c>
      <c r="N459" s="37">
        <f t="shared" si="538"/>
        <v>50</v>
      </c>
      <c r="O459" s="36">
        <v>17</v>
      </c>
      <c r="P459" s="36"/>
      <c r="Q459" s="20">
        <v>2</v>
      </c>
      <c r="R459" s="112">
        <f t="shared" si="516"/>
        <v>5</v>
      </c>
      <c r="S459" s="42" t="str">
        <f t="shared" si="539"/>
        <v>1725</v>
      </c>
      <c r="T459" s="19" t="str">
        <f t="shared" si="540"/>
        <v>Myles  Presence</v>
      </c>
      <c r="U459" s="19" t="str">
        <f t="shared" si="540"/>
        <v>Heath Mount</v>
      </c>
      <c r="V459" s="30">
        <f t="shared" si="540"/>
        <v>50</v>
      </c>
      <c r="X459" s="17">
        <f t="shared" si="525"/>
        <v>2</v>
      </c>
      <c r="Y459" s="19">
        <f t="shared" si="526"/>
        <v>5</v>
      </c>
      <c r="Z459" s="43">
        <f>VLOOKUP($S459,'Programme and CT sheets'!$A:$I,8,)</f>
        <v>48.16</v>
      </c>
      <c r="AB459" s="44" t="str">
        <f t="shared" si="527"/>
        <v>Myles  Presence</v>
      </c>
      <c r="AC459" s="44" t="str">
        <f t="shared" si="528"/>
        <v>Heath Mount</v>
      </c>
      <c r="AE459" s="11">
        <f t="shared" si="529"/>
        <v>9</v>
      </c>
      <c r="AF459" s="7">
        <f t="shared" si="530"/>
        <v>48.16</v>
      </c>
      <c r="AG459" s="7"/>
      <c r="AH459" s="147">
        <f t="shared" si="531"/>
        <v>9</v>
      </c>
      <c r="AI459" s="135" t="str">
        <f t="shared" si="532"/>
        <v>Myles  Presence</v>
      </c>
      <c r="AJ459" s="135" t="str">
        <f t="shared" si="533"/>
        <v>Heath Mount</v>
      </c>
      <c r="AK459" s="148">
        <f t="shared" si="534"/>
        <v>50</v>
      </c>
      <c r="AL459" s="148">
        <f t="shared" si="535"/>
        <v>48.16</v>
      </c>
      <c r="AM459" s="149" t="str">
        <f>IFERROR(IF(FIND("DQ",AL459),VLOOKUP(AL459,'DQ Codes'!$B:$C,2,),""),"")</f>
        <v/>
      </c>
    </row>
    <row r="460" spans="2:39" ht="15" customHeight="1" x14ac:dyDescent="0.25">
      <c r="B460" s="4">
        <v>10</v>
      </c>
      <c r="C460" s="5" t="s">
        <v>329</v>
      </c>
      <c r="D460" s="5" t="s">
        <v>307</v>
      </c>
      <c r="E460" s="6">
        <v>49.99</v>
      </c>
      <c r="K460" s="108">
        <v>6</v>
      </c>
      <c r="L460" s="36" t="str">
        <f t="shared" si="536"/>
        <v>Jack Gentleman</v>
      </c>
      <c r="M460" s="36" t="str">
        <f t="shared" si="537"/>
        <v>Bowman's Green</v>
      </c>
      <c r="N460" s="37">
        <f t="shared" si="538"/>
        <v>49.99</v>
      </c>
      <c r="O460" s="36">
        <v>17</v>
      </c>
      <c r="P460" s="36"/>
      <c r="Q460" s="20">
        <v>2</v>
      </c>
      <c r="R460" s="112">
        <f t="shared" si="516"/>
        <v>6</v>
      </c>
      <c r="S460" s="42" t="str">
        <f t="shared" si="539"/>
        <v>1726</v>
      </c>
      <c r="T460" s="19" t="str">
        <f t="shared" si="540"/>
        <v>Jack Gentleman</v>
      </c>
      <c r="U460" s="19" t="str">
        <f t="shared" si="540"/>
        <v>Bowman's Green</v>
      </c>
      <c r="V460" s="30">
        <f t="shared" si="540"/>
        <v>49.99</v>
      </c>
      <c r="X460" s="17">
        <f t="shared" si="525"/>
        <v>2</v>
      </c>
      <c r="Y460" s="19">
        <f t="shared" si="526"/>
        <v>6</v>
      </c>
      <c r="Z460" s="43">
        <f>VLOOKUP($S460,'Programme and CT sheets'!$A:$I,8,)</f>
        <v>46.89</v>
      </c>
      <c r="AB460" s="44" t="str">
        <f t="shared" si="527"/>
        <v>Jack Gentleman</v>
      </c>
      <c r="AC460" s="44" t="str">
        <f t="shared" si="528"/>
        <v>Bowman's Green</v>
      </c>
      <c r="AE460" s="11">
        <f t="shared" si="529"/>
        <v>6</v>
      </c>
      <c r="AF460" s="7">
        <f t="shared" si="530"/>
        <v>46.89</v>
      </c>
      <c r="AG460" s="7"/>
      <c r="AH460" s="147">
        <f t="shared" si="531"/>
        <v>10</v>
      </c>
      <c r="AI460" s="135" t="str">
        <f t="shared" si="532"/>
        <v>George Ball</v>
      </c>
      <c r="AJ460" s="135" t="str">
        <f t="shared" si="533"/>
        <v>Lockers Park</v>
      </c>
      <c r="AK460" s="148">
        <f t="shared" si="534"/>
        <v>52.15</v>
      </c>
      <c r="AL460" s="148">
        <f t="shared" si="535"/>
        <v>49.1</v>
      </c>
      <c r="AM460" s="149" t="str">
        <f>IFERROR(IF(FIND("DQ",AL460),VLOOKUP(AL460,'DQ Codes'!$B:$C,2,),""),"")</f>
        <v/>
      </c>
    </row>
    <row r="461" spans="2:39" ht="15" customHeight="1" x14ac:dyDescent="0.25">
      <c r="B461" s="4">
        <v>11</v>
      </c>
      <c r="C461" s="5" t="s">
        <v>27</v>
      </c>
      <c r="D461" s="5" t="s">
        <v>11</v>
      </c>
      <c r="E461" s="6">
        <v>48.65</v>
      </c>
      <c r="K461" s="108">
        <v>7</v>
      </c>
      <c r="L461" s="36" t="str">
        <f t="shared" si="536"/>
        <v>João  Costa</v>
      </c>
      <c r="M461" s="36" t="str">
        <f t="shared" si="537"/>
        <v>York House</v>
      </c>
      <c r="N461" s="37">
        <f t="shared" si="538"/>
        <v>48.65</v>
      </c>
      <c r="O461" s="36">
        <v>17</v>
      </c>
      <c r="P461" s="36"/>
      <c r="Q461" s="20">
        <v>2</v>
      </c>
      <c r="R461" s="112">
        <f t="shared" si="516"/>
        <v>7</v>
      </c>
      <c r="S461" s="42" t="str">
        <f t="shared" si="539"/>
        <v>1727</v>
      </c>
      <c r="T461" s="19" t="str">
        <f t="shared" si="540"/>
        <v>João  Costa</v>
      </c>
      <c r="U461" s="19" t="str">
        <f t="shared" si="540"/>
        <v>York House</v>
      </c>
      <c r="V461" s="30">
        <f t="shared" si="540"/>
        <v>48.65</v>
      </c>
      <c r="X461" s="17">
        <f t="shared" si="525"/>
        <v>2</v>
      </c>
      <c r="Y461" s="19">
        <f t="shared" si="526"/>
        <v>7</v>
      </c>
      <c r="Z461" s="43">
        <f>VLOOKUP($S461,'Programme and CT sheets'!$A:$I,8,)</f>
        <v>47.28</v>
      </c>
      <c r="AB461" s="44" t="str">
        <f t="shared" si="527"/>
        <v>João  Costa</v>
      </c>
      <c r="AC461" s="44" t="str">
        <f t="shared" si="528"/>
        <v>York House</v>
      </c>
      <c r="AE461" s="11">
        <f t="shared" si="529"/>
        <v>7</v>
      </c>
      <c r="AF461" s="7">
        <f t="shared" si="530"/>
        <v>47.28</v>
      </c>
      <c r="AG461" s="7"/>
      <c r="AH461" s="147">
        <f t="shared" si="531"/>
        <v>11</v>
      </c>
      <c r="AI461" s="135" t="str">
        <f t="shared" si="532"/>
        <v>Nuccio Stanton-Rotondi</v>
      </c>
      <c r="AJ461" s="135" t="str">
        <f t="shared" si="533"/>
        <v>Edge Grove</v>
      </c>
      <c r="AK461" s="148">
        <f t="shared" si="534"/>
        <v>46.37</v>
      </c>
      <c r="AL461" s="148">
        <f t="shared" si="535"/>
        <v>49.23</v>
      </c>
      <c r="AM461" s="149" t="str">
        <f>IFERROR(IF(FIND("DQ",AL461),VLOOKUP(AL461,'DQ Codes'!$B:$C,2,),""),"")</f>
        <v/>
      </c>
    </row>
    <row r="462" spans="2:39" ht="15" customHeight="1" x14ac:dyDescent="0.25">
      <c r="B462" s="4">
        <v>12</v>
      </c>
      <c r="C462" s="5" t="s">
        <v>30</v>
      </c>
      <c r="D462" s="5" t="s">
        <v>14</v>
      </c>
      <c r="E462" s="6">
        <v>47.99</v>
      </c>
      <c r="K462" s="111">
        <v>8</v>
      </c>
      <c r="L462" s="38" t="str">
        <f t="shared" si="536"/>
        <v>William Buckley</v>
      </c>
      <c r="M462" s="38" t="str">
        <f t="shared" si="537"/>
        <v>Parkgate</v>
      </c>
      <c r="N462" s="39">
        <f t="shared" si="538"/>
        <v>47.99</v>
      </c>
      <c r="O462" s="36">
        <v>17</v>
      </c>
      <c r="P462" s="36"/>
      <c r="Q462" s="20">
        <v>2</v>
      </c>
      <c r="R462" s="112">
        <f t="shared" si="516"/>
        <v>8</v>
      </c>
      <c r="S462" s="42" t="str">
        <f t="shared" si="539"/>
        <v>1728</v>
      </c>
      <c r="T462" s="19" t="str">
        <f t="shared" si="540"/>
        <v>William Buckley</v>
      </c>
      <c r="U462" s="19" t="str">
        <f t="shared" si="540"/>
        <v>Parkgate</v>
      </c>
      <c r="V462" s="30">
        <f t="shared" si="540"/>
        <v>47.99</v>
      </c>
      <c r="X462" s="17">
        <f t="shared" si="525"/>
        <v>2</v>
      </c>
      <c r="Y462" s="19">
        <f t="shared" si="526"/>
        <v>8</v>
      </c>
      <c r="Z462" s="43">
        <f>VLOOKUP($S462,'Programme and CT sheets'!$A:$I,8,)</f>
        <v>49.36</v>
      </c>
      <c r="AB462" s="44" t="str">
        <f t="shared" si="527"/>
        <v>William Buckley</v>
      </c>
      <c r="AC462" s="44" t="str">
        <f t="shared" si="528"/>
        <v>Parkgate</v>
      </c>
      <c r="AE462" s="11">
        <f t="shared" si="529"/>
        <v>12</v>
      </c>
      <c r="AF462" s="7">
        <f t="shared" si="530"/>
        <v>49.36</v>
      </c>
      <c r="AG462" s="7"/>
      <c r="AH462" s="147">
        <f t="shared" si="531"/>
        <v>12</v>
      </c>
      <c r="AI462" s="135" t="str">
        <f t="shared" si="532"/>
        <v>William Buckley</v>
      </c>
      <c r="AJ462" s="135" t="str">
        <f t="shared" si="533"/>
        <v>Parkgate</v>
      </c>
      <c r="AK462" s="148">
        <f t="shared" si="534"/>
        <v>47.99</v>
      </c>
      <c r="AL462" s="148">
        <f t="shared" si="535"/>
        <v>49.36</v>
      </c>
      <c r="AM462" s="149" t="str">
        <f>IFERROR(IF(FIND("DQ",AL462),VLOOKUP(AL462,'DQ Codes'!$B:$C,2,),""),"")</f>
        <v/>
      </c>
    </row>
    <row r="463" spans="2:39" ht="15" customHeight="1" x14ac:dyDescent="0.25">
      <c r="B463" s="4">
        <v>13</v>
      </c>
      <c r="C463" s="5" t="s">
        <v>201</v>
      </c>
      <c r="D463" s="5" t="s">
        <v>17</v>
      </c>
      <c r="E463" s="6">
        <v>47.81</v>
      </c>
      <c r="K463" s="107">
        <v>1</v>
      </c>
      <c r="L463" s="33" t="str">
        <f t="shared" si="536"/>
        <v>George Collier</v>
      </c>
      <c r="M463" s="33" t="str">
        <f t="shared" si="537"/>
        <v>Berkhamsted</v>
      </c>
      <c r="N463" s="34">
        <f t="shared" si="538"/>
        <v>47.81</v>
      </c>
      <c r="O463" s="36">
        <v>17</v>
      </c>
      <c r="P463" s="36"/>
      <c r="Q463" s="20">
        <v>3</v>
      </c>
      <c r="R463" s="112">
        <f t="shared" si="516"/>
        <v>1</v>
      </c>
      <c r="S463" s="42" t="str">
        <f t="shared" si="539"/>
        <v>1731</v>
      </c>
      <c r="T463" s="19" t="str">
        <f t="shared" ref="T463:V470" si="541">VLOOKUP($R463,$K$463:$N$470,T$28,)</f>
        <v>George Collier</v>
      </c>
      <c r="U463" s="19" t="str">
        <f t="shared" si="541"/>
        <v>Berkhamsted</v>
      </c>
      <c r="V463" s="30">
        <f t="shared" si="541"/>
        <v>47.81</v>
      </c>
      <c r="X463" s="17">
        <f t="shared" si="525"/>
        <v>3</v>
      </c>
      <c r="Y463" s="19">
        <f t="shared" si="526"/>
        <v>1</v>
      </c>
      <c r="Z463" s="43">
        <f>VLOOKUP($S463,'Programme and CT sheets'!$A:$I,8,)</f>
        <v>45.68</v>
      </c>
      <c r="AB463" s="44" t="str">
        <f t="shared" si="527"/>
        <v>George Collier</v>
      </c>
      <c r="AC463" s="44" t="str">
        <f t="shared" si="528"/>
        <v>Berkhamsted</v>
      </c>
      <c r="AE463" s="11">
        <f t="shared" si="529"/>
        <v>5</v>
      </c>
      <c r="AF463" s="7">
        <f t="shared" si="530"/>
        <v>45.68</v>
      </c>
      <c r="AG463" s="7"/>
      <c r="AH463" s="147">
        <f t="shared" si="531"/>
        <v>13</v>
      </c>
      <c r="AI463" s="135" t="str">
        <f t="shared" si="532"/>
        <v>Milo Bagot</v>
      </c>
      <c r="AJ463" s="135" t="str">
        <f t="shared" si="533"/>
        <v>The Beacon</v>
      </c>
      <c r="AK463" s="148">
        <f t="shared" si="534"/>
        <v>53.15</v>
      </c>
      <c r="AL463" s="148">
        <f t="shared" si="535"/>
        <v>49.98</v>
      </c>
      <c r="AM463" s="149" t="str">
        <f>IFERROR(IF(FIND("DQ",AL463),VLOOKUP(AL463,'DQ Codes'!$B:$C,2,),""),"")</f>
        <v/>
      </c>
    </row>
    <row r="464" spans="2:39" ht="15" customHeight="1" x14ac:dyDescent="0.25">
      <c r="B464" s="4">
        <v>14</v>
      </c>
      <c r="C464" s="5" t="s">
        <v>29</v>
      </c>
      <c r="D464" s="5" t="s">
        <v>13</v>
      </c>
      <c r="E464" s="6">
        <v>46.54</v>
      </c>
      <c r="K464" s="108">
        <v>8</v>
      </c>
      <c r="L464" s="36" t="str">
        <f t="shared" si="536"/>
        <v>Jack Kelly</v>
      </c>
      <c r="M464" s="36" t="str">
        <f t="shared" si="537"/>
        <v>Buxted C/E prim</v>
      </c>
      <c r="N464" s="37">
        <f t="shared" si="538"/>
        <v>46.54</v>
      </c>
      <c r="O464" s="36">
        <v>17</v>
      </c>
      <c r="P464" s="36"/>
      <c r="Q464" s="20">
        <v>3</v>
      </c>
      <c r="R464" s="112">
        <f t="shared" si="516"/>
        <v>8</v>
      </c>
      <c r="S464" s="42" t="str">
        <f t="shared" si="539"/>
        <v>1738</v>
      </c>
      <c r="T464" s="19" t="str">
        <f t="shared" si="541"/>
        <v>Jack Kelly</v>
      </c>
      <c r="U464" s="19" t="str">
        <f t="shared" si="541"/>
        <v>Buxted C/E prim</v>
      </c>
      <c r="V464" s="30">
        <f t="shared" si="541"/>
        <v>46.54</v>
      </c>
      <c r="X464" s="17">
        <f t="shared" si="525"/>
        <v>3</v>
      </c>
      <c r="Y464" s="19">
        <f t="shared" si="526"/>
        <v>8</v>
      </c>
      <c r="Z464" s="43">
        <f>VLOOKUP($S464,'Programme and CT sheets'!$A:$I,8,)</f>
        <v>48</v>
      </c>
      <c r="AB464" s="44" t="str">
        <f t="shared" si="527"/>
        <v>Jack Kelly</v>
      </c>
      <c r="AC464" s="44" t="str">
        <f t="shared" si="528"/>
        <v>Buxted C/E prim</v>
      </c>
      <c r="AE464" s="11">
        <f t="shared" si="529"/>
        <v>8</v>
      </c>
      <c r="AF464" s="7">
        <f t="shared" si="530"/>
        <v>48</v>
      </c>
      <c r="AG464" s="7"/>
      <c r="AH464" s="147">
        <f t="shared" si="531"/>
        <v>14</v>
      </c>
      <c r="AI464" s="135" t="str">
        <f t="shared" si="532"/>
        <v>Nicholas Pemberton</v>
      </c>
      <c r="AJ464" s="135" t="str">
        <f t="shared" si="533"/>
        <v>Chesham Prep</v>
      </c>
      <c r="AK464" s="148">
        <f t="shared" si="534"/>
        <v>50.07</v>
      </c>
      <c r="AL464" s="148">
        <f t="shared" si="535"/>
        <v>51.98</v>
      </c>
      <c r="AM464" s="149" t="str">
        <f>IFERROR(IF(FIND("DQ",AL464),VLOOKUP(AL464,'DQ Codes'!$B:$C,2,),""),"")</f>
        <v/>
      </c>
    </row>
    <row r="465" spans="2:39" ht="15" customHeight="1" x14ac:dyDescent="0.25">
      <c r="B465" s="4">
        <v>15</v>
      </c>
      <c r="C465" s="5" t="s">
        <v>31</v>
      </c>
      <c r="D465" s="5" t="s">
        <v>12</v>
      </c>
      <c r="E465" s="6">
        <v>46.37</v>
      </c>
      <c r="K465" s="108">
        <v>2</v>
      </c>
      <c r="L465" s="36" t="str">
        <f t="shared" si="536"/>
        <v>Nuccio Stanton-Rotondi</v>
      </c>
      <c r="M465" s="36" t="str">
        <f t="shared" si="537"/>
        <v>Edge Grove</v>
      </c>
      <c r="N465" s="37">
        <f t="shared" si="538"/>
        <v>46.37</v>
      </c>
      <c r="O465" s="36">
        <v>17</v>
      </c>
      <c r="P465" s="36"/>
      <c r="Q465" s="20">
        <v>3</v>
      </c>
      <c r="R465" s="112">
        <f t="shared" si="516"/>
        <v>2</v>
      </c>
      <c r="S465" s="42" t="str">
        <f t="shared" si="539"/>
        <v>1732</v>
      </c>
      <c r="T465" s="19" t="str">
        <f t="shared" si="541"/>
        <v>Nuccio Stanton-Rotondi</v>
      </c>
      <c r="U465" s="19" t="str">
        <f t="shared" si="541"/>
        <v>Edge Grove</v>
      </c>
      <c r="V465" s="30">
        <f t="shared" si="541"/>
        <v>46.37</v>
      </c>
      <c r="X465" s="17">
        <f t="shared" si="525"/>
        <v>3</v>
      </c>
      <c r="Y465" s="19">
        <f t="shared" si="526"/>
        <v>2</v>
      </c>
      <c r="Z465" s="43">
        <f>VLOOKUP($S465,'Programme and CT sheets'!$A:$I,8,)</f>
        <v>49.23</v>
      </c>
      <c r="AB465" s="44" t="str">
        <f t="shared" si="527"/>
        <v>Nuccio Stanton-Rotondi</v>
      </c>
      <c r="AC465" s="44" t="str">
        <f t="shared" si="528"/>
        <v>Edge Grove</v>
      </c>
      <c r="AE465" s="11">
        <f t="shared" si="529"/>
        <v>11</v>
      </c>
      <c r="AF465" s="7">
        <f t="shared" si="530"/>
        <v>49.23</v>
      </c>
      <c r="AG465" s="7"/>
      <c r="AH465" s="147">
        <f t="shared" si="531"/>
        <v>15</v>
      </c>
      <c r="AI465" s="135" t="str">
        <f t="shared" si="532"/>
        <v xml:space="preserve">Harry   Chapman </v>
      </c>
      <c r="AJ465" s="135" t="str">
        <f t="shared" si="533"/>
        <v>Roebuck Primary</v>
      </c>
      <c r="AK465" s="148">
        <f t="shared" si="534"/>
        <v>58.21</v>
      </c>
      <c r="AL465" s="148">
        <f t="shared" si="535"/>
        <v>53.99</v>
      </c>
      <c r="AM465" s="149" t="str">
        <f>IFERROR(IF(FIND("DQ",AL465),VLOOKUP(AL465,'DQ Codes'!$B:$C,2,),""),"")</f>
        <v/>
      </c>
    </row>
    <row r="466" spans="2:39" ht="15" customHeight="1" x14ac:dyDescent="0.25">
      <c r="B466" s="4">
        <v>16</v>
      </c>
      <c r="C466" s="5" t="s">
        <v>33</v>
      </c>
      <c r="D466" s="5" t="s">
        <v>16</v>
      </c>
      <c r="E466" s="6">
        <v>46.05</v>
      </c>
      <c r="K466" s="108">
        <v>7</v>
      </c>
      <c r="L466" s="36" t="str">
        <f t="shared" si="536"/>
        <v>Charlie Sylvester</v>
      </c>
      <c r="M466" s="36" t="str">
        <f t="shared" si="537"/>
        <v>Harvey Road</v>
      </c>
      <c r="N466" s="37">
        <f t="shared" si="538"/>
        <v>46.05</v>
      </c>
      <c r="O466" s="36">
        <v>17</v>
      </c>
      <c r="P466" s="36"/>
      <c r="Q466" s="20">
        <v>3</v>
      </c>
      <c r="R466" s="112">
        <f t="shared" si="516"/>
        <v>7</v>
      </c>
      <c r="S466" s="42" t="str">
        <f t="shared" si="539"/>
        <v>1737</v>
      </c>
      <c r="T466" s="19" t="str">
        <f t="shared" si="541"/>
        <v>Charlie Sylvester</v>
      </c>
      <c r="U466" s="19" t="str">
        <f t="shared" si="541"/>
        <v>Harvey Road</v>
      </c>
      <c r="V466" s="30">
        <f t="shared" si="541"/>
        <v>46.05</v>
      </c>
      <c r="X466" s="17">
        <f t="shared" si="525"/>
        <v>3</v>
      </c>
      <c r="Y466" s="19">
        <f t="shared" si="526"/>
        <v>7</v>
      </c>
      <c r="Z466" s="43">
        <f>VLOOKUP($S466,'Programme and CT sheets'!$A:$I,8,)</f>
        <v>43.16</v>
      </c>
      <c r="AB466" s="44" t="str">
        <f t="shared" si="527"/>
        <v>Charlie Sylvester</v>
      </c>
      <c r="AC466" s="44" t="str">
        <f t="shared" si="528"/>
        <v>Harvey Road</v>
      </c>
      <c r="AE466" s="11">
        <f t="shared" si="529"/>
        <v>2</v>
      </c>
      <c r="AF466" s="7">
        <f t="shared" si="530"/>
        <v>43.16</v>
      </c>
      <c r="AG466" s="7"/>
      <c r="AH466" s="147">
        <f t="shared" si="531"/>
        <v>16</v>
      </c>
      <c r="AI466" s="135" t="str">
        <f t="shared" si="532"/>
        <v>Oliver Tulloch</v>
      </c>
      <c r="AJ466" s="135" t="str">
        <f t="shared" si="533"/>
        <v>Thorpe House</v>
      </c>
      <c r="AK466" s="148">
        <f t="shared" si="534"/>
        <v>53.62</v>
      </c>
      <c r="AL466" s="148">
        <f t="shared" si="535"/>
        <v>54.44</v>
      </c>
      <c r="AM466" s="149" t="str">
        <f>IFERROR(IF(FIND("DQ",AL466),VLOOKUP(AL466,'DQ Codes'!$B:$C,2,),""),"")</f>
        <v/>
      </c>
    </row>
    <row r="467" spans="2:39" ht="15" x14ac:dyDescent="0.25">
      <c r="B467" s="4">
        <v>17</v>
      </c>
      <c r="C467" s="5" t="s">
        <v>34</v>
      </c>
      <c r="D467" s="5" t="s">
        <v>15</v>
      </c>
      <c r="E467" s="6">
        <v>46</v>
      </c>
      <c r="K467" s="108">
        <v>3</v>
      </c>
      <c r="L467" s="36" t="str">
        <f t="shared" si="536"/>
        <v>Henry Baxendale</v>
      </c>
      <c r="M467" s="36" t="str">
        <f t="shared" si="537"/>
        <v>Heath Mount</v>
      </c>
      <c r="N467" s="37">
        <f t="shared" si="538"/>
        <v>46</v>
      </c>
      <c r="O467" s="36">
        <v>17</v>
      </c>
      <c r="P467" s="36"/>
      <c r="Q467" s="20">
        <v>3</v>
      </c>
      <c r="R467" s="112">
        <f t="shared" si="516"/>
        <v>3</v>
      </c>
      <c r="S467" s="42" t="str">
        <f t="shared" si="539"/>
        <v>1733</v>
      </c>
      <c r="T467" s="19" t="str">
        <f t="shared" si="541"/>
        <v>Henry Baxendale</v>
      </c>
      <c r="U467" s="19" t="str">
        <f t="shared" si="541"/>
        <v>Heath Mount</v>
      </c>
      <c r="V467" s="30">
        <f t="shared" si="541"/>
        <v>46</v>
      </c>
      <c r="X467" s="17">
        <f t="shared" si="525"/>
        <v>3</v>
      </c>
      <c r="Y467" s="19">
        <f t="shared" si="526"/>
        <v>3</v>
      </c>
      <c r="Z467" s="43">
        <f>VLOOKUP($S467,'Programme and CT sheets'!$A:$I,8,)</f>
        <v>43.67</v>
      </c>
      <c r="AB467" s="44" t="str">
        <f t="shared" si="527"/>
        <v>Henry Baxendale</v>
      </c>
      <c r="AC467" s="44" t="str">
        <f t="shared" si="528"/>
        <v>Heath Mount</v>
      </c>
      <c r="AE467" s="11">
        <f t="shared" si="529"/>
        <v>3</v>
      </c>
      <c r="AF467" s="7">
        <f t="shared" si="530"/>
        <v>43.67</v>
      </c>
      <c r="AG467" s="7"/>
      <c r="AH467" s="147">
        <f t="shared" si="531"/>
        <v>17</v>
      </c>
      <c r="AI467" s="135" t="str">
        <f t="shared" si="532"/>
        <v>Brodie Stirling</v>
      </c>
      <c r="AJ467" s="135" t="str">
        <f t="shared" si="533"/>
        <v>Great Missenden</v>
      </c>
      <c r="AK467" s="148">
        <f t="shared" si="534"/>
        <v>53.76</v>
      </c>
      <c r="AL467" s="148">
        <f t="shared" si="535"/>
        <v>57.34</v>
      </c>
      <c r="AM467" s="149" t="str">
        <f>IFERROR(IF(FIND("DQ",AL467),VLOOKUP(AL467,'DQ Codes'!$B:$C,2,),""),"")</f>
        <v/>
      </c>
    </row>
    <row r="468" spans="2:39" ht="40.5" customHeight="1" x14ac:dyDescent="0.25">
      <c r="B468" s="4">
        <v>18</v>
      </c>
      <c r="C468" s="5" t="s">
        <v>26</v>
      </c>
      <c r="D468" s="5" t="s">
        <v>10</v>
      </c>
      <c r="E468" s="6">
        <v>45.19</v>
      </c>
      <c r="K468" s="108">
        <v>6</v>
      </c>
      <c r="L468" s="36" t="str">
        <f t="shared" si="536"/>
        <v>Theo Lim</v>
      </c>
      <c r="M468" s="36" t="str">
        <f t="shared" si="537"/>
        <v>St Anthony's</v>
      </c>
      <c r="N468" s="37">
        <f t="shared" si="538"/>
        <v>45.19</v>
      </c>
      <c r="O468" s="36">
        <v>17</v>
      </c>
      <c r="P468" s="36"/>
      <c r="Q468" s="20">
        <v>3</v>
      </c>
      <c r="R468" s="112">
        <f t="shared" si="516"/>
        <v>6</v>
      </c>
      <c r="S468" s="42" t="str">
        <f t="shared" si="539"/>
        <v>1736</v>
      </c>
      <c r="T468" s="19" t="str">
        <f t="shared" si="541"/>
        <v>Theo Lim</v>
      </c>
      <c r="U468" s="19" t="str">
        <f t="shared" si="541"/>
        <v>St Anthony's</v>
      </c>
      <c r="V468" s="30">
        <f t="shared" si="541"/>
        <v>45.19</v>
      </c>
      <c r="X468" s="17">
        <f t="shared" si="525"/>
        <v>3</v>
      </c>
      <c r="Y468" s="19">
        <f t="shared" si="526"/>
        <v>6</v>
      </c>
      <c r="Z468" s="43">
        <f>VLOOKUP($S468,'Programme and CT sheets'!$A:$I,8,)</f>
        <v>45.19</v>
      </c>
      <c r="AB468" s="44" t="str">
        <f t="shared" si="527"/>
        <v>Theo Lim</v>
      </c>
      <c r="AC468" s="44" t="str">
        <f t="shared" si="528"/>
        <v>St Anthony's</v>
      </c>
      <c r="AE468" s="11">
        <f t="shared" si="529"/>
        <v>4</v>
      </c>
      <c r="AF468" s="7">
        <f t="shared" si="530"/>
        <v>45.19</v>
      </c>
      <c r="AG468" s="7"/>
      <c r="AH468" s="147">
        <f t="shared" si="531"/>
        <v>18</v>
      </c>
      <c r="AI468" s="135" t="str">
        <f t="shared" si="532"/>
        <v>Lucas Hartley</v>
      </c>
      <c r="AJ468" s="135" t="str">
        <f t="shared" si="533"/>
        <v>How Wood</v>
      </c>
      <c r="AK468" s="148">
        <f t="shared" si="534"/>
        <v>41.75</v>
      </c>
      <c r="AL468" s="148" t="s">
        <v>454</v>
      </c>
      <c r="AM468" s="149" t="str">
        <f>IFERROR(IF(FIND("DQ",AL468),VLOOKUP(AL468,'DQ Codes'!$B:$C,2,),""),"")</f>
        <v xml:space="preserve">Left position on the back (other than to initiate a turn) </v>
      </c>
    </row>
    <row r="469" spans="2:39" ht="15" x14ac:dyDescent="0.25">
      <c r="B469" s="4">
        <v>19</v>
      </c>
      <c r="C469" s="5" t="s">
        <v>25</v>
      </c>
      <c r="D469" s="5" t="s">
        <v>9</v>
      </c>
      <c r="E469" s="6">
        <v>41.75</v>
      </c>
      <c r="K469" s="108">
        <v>4</v>
      </c>
      <c r="L469" s="36" t="str">
        <f t="shared" si="536"/>
        <v>Lucas Hartley</v>
      </c>
      <c r="M469" s="36" t="str">
        <f t="shared" si="537"/>
        <v>How Wood</v>
      </c>
      <c r="N469" s="37">
        <f t="shared" si="538"/>
        <v>41.75</v>
      </c>
      <c r="O469" s="36">
        <v>17</v>
      </c>
      <c r="P469" s="36"/>
      <c r="Q469" s="20">
        <v>3</v>
      </c>
      <c r="R469" s="112">
        <f t="shared" si="516"/>
        <v>4</v>
      </c>
      <c r="S469" s="42" t="str">
        <f t="shared" si="539"/>
        <v>1734</v>
      </c>
      <c r="T469" s="19" t="str">
        <f t="shared" si="541"/>
        <v>Lucas Hartley</v>
      </c>
      <c r="U469" s="19" t="str">
        <f t="shared" si="541"/>
        <v>How Wood</v>
      </c>
      <c r="V469" s="30">
        <f t="shared" si="541"/>
        <v>41.75</v>
      </c>
      <c r="X469" s="17">
        <f t="shared" si="525"/>
        <v>3</v>
      </c>
      <c r="Y469" s="19">
        <f t="shared" si="526"/>
        <v>4</v>
      </c>
      <c r="Z469" s="43">
        <f>VLOOKUP($S469,'Programme and CT sheets'!$A:$I,8,)</f>
        <v>199.49</v>
      </c>
      <c r="AB469" s="44" t="str">
        <f t="shared" si="527"/>
        <v>Lucas Hartley</v>
      </c>
      <c r="AC469" s="44" t="str">
        <f t="shared" si="528"/>
        <v>How Wood</v>
      </c>
      <c r="AE469" s="11">
        <f t="shared" si="529"/>
        <v>18</v>
      </c>
      <c r="AF469" s="7">
        <f t="shared" si="530"/>
        <v>199.49</v>
      </c>
      <c r="AG469" s="7"/>
      <c r="AH469" s="147">
        <f t="shared" si="531"/>
        <v>19</v>
      </c>
      <c r="AI469" s="135" t="str">
        <f t="shared" si="532"/>
        <v>Raphael John</v>
      </c>
      <c r="AJ469" s="135" t="str">
        <f t="shared" si="533"/>
        <v>Heath Mount</v>
      </c>
      <c r="AK469" s="148">
        <f t="shared" si="534"/>
        <v>52.36</v>
      </c>
      <c r="AL469" s="148" t="s">
        <v>489</v>
      </c>
      <c r="AM469" s="149" t="str">
        <f>IFERROR(IF(FIND("DQ",AL469),VLOOKUP(AL469,'DQ Codes'!$B:$C,2,),""),"")</f>
        <v xml:space="preserve">Pulled on the lane rope </v>
      </c>
    </row>
    <row r="470" spans="2:39" ht="15" customHeight="1" x14ac:dyDescent="0.25">
      <c r="B470" s="4">
        <v>20</v>
      </c>
      <c r="C470" s="5" t="s">
        <v>24</v>
      </c>
      <c r="D470" s="5" t="s">
        <v>8</v>
      </c>
      <c r="E470" s="6">
        <v>40.549999999999997</v>
      </c>
      <c r="K470" s="111">
        <v>5</v>
      </c>
      <c r="L470" s="38" t="str">
        <f t="shared" si="536"/>
        <v>Lanre Pratt</v>
      </c>
      <c r="M470" s="38" t="str">
        <f t="shared" si="537"/>
        <v>Haberdashers Boys</v>
      </c>
      <c r="N470" s="39">
        <f t="shared" si="538"/>
        <v>40.549999999999997</v>
      </c>
      <c r="O470" s="36">
        <v>17</v>
      </c>
      <c r="P470" s="36"/>
      <c r="Q470" s="20">
        <v>3</v>
      </c>
      <c r="R470" s="112">
        <f t="shared" si="516"/>
        <v>5</v>
      </c>
      <c r="S470" s="42" t="str">
        <f t="shared" si="539"/>
        <v>1735</v>
      </c>
      <c r="T470" s="19" t="str">
        <f t="shared" si="541"/>
        <v>Lanre Pratt</v>
      </c>
      <c r="U470" s="19" t="str">
        <f t="shared" si="541"/>
        <v>Haberdashers Boys</v>
      </c>
      <c r="V470" s="30">
        <f t="shared" si="541"/>
        <v>40.549999999999997</v>
      </c>
      <c r="X470" s="17">
        <f t="shared" si="525"/>
        <v>3</v>
      </c>
      <c r="Y470" s="19">
        <f t="shared" si="526"/>
        <v>5</v>
      </c>
      <c r="Z470" s="43">
        <f>VLOOKUP($S470,'Programme and CT sheets'!$A:$I,8,)</f>
        <v>39.92</v>
      </c>
      <c r="AB470" s="44" t="str">
        <f t="shared" si="527"/>
        <v>Lanre Pratt</v>
      </c>
      <c r="AC470" s="44" t="str">
        <f t="shared" si="528"/>
        <v>Haberdashers Boys</v>
      </c>
      <c r="AE470" s="11">
        <f t="shared" si="529"/>
        <v>1</v>
      </c>
      <c r="AF470" s="7">
        <f t="shared" si="530"/>
        <v>39.92</v>
      </c>
      <c r="AG470" s="7"/>
      <c r="AH470" s="147">
        <f t="shared" si="531"/>
        <v>20</v>
      </c>
      <c r="AI470" s="135" t="str">
        <f t="shared" si="532"/>
        <v>Alexandeh Ghosh</v>
      </c>
      <c r="AJ470" s="135" t="str">
        <f t="shared" si="533"/>
        <v>Edge Grove</v>
      </c>
      <c r="AK470" s="148">
        <f t="shared" si="534"/>
        <v>51.13</v>
      </c>
      <c r="AL470" s="148" t="s">
        <v>499</v>
      </c>
      <c r="AM470" s="149" t="str">
        <f>IFERROR(IF(FIND("DQ",AL470),VLOOKUP(AL470,'DQ Codes'!$B:$C,2,),""),"")</f>
        <v/>
      </c>
    </row>
    <row r="471" spans="2:39" ht="15" customHeight="1" x14ac:dyDescent="0.25">
      <c r="B471" s="4"/>
      <c r="C471" s="5"/>
      <c r="D471" s="5"/>
      <c r="E471" s="6"/>
      <c r="K471" s="153"/>
      <c r="L471" s="36"/>
      <c r="M471" s="36"/>
      <c r="N471" s="36"/>
      <c r="O471" s="36"/>
      <c r="P471" s="36"/>
      <c r="Q471" s="20"/>
      <c r="R471" s="112"/>
      <c r="S471" s="42"/>
      <c r="V471" s="30"/>
      <c r="X471" s="17"/>
      <c r="Z471" s="43"/>
      <c r="AB471" s="44"/>
      <c r="AC471" s="44"/>
      <c r="AE471" s="11"/>
      <c r="AF471" s="7"/>
      <c r="AG471" s="7"/>
      <c r="AH471" s="147"/>
      <c r="AK471" s="148"/>
      <c r="AL471" s="148"/>
    </row>
    <row r="472" spans="2:39" ht="15" customHeight="1" x14ac:dyDescent="0.2">
      <c r="C472" s="2"/>
      <c r="D472" s="1"/>
      <c r="AH472" s="136" t="str">
        <f>B473&amp;" - "&amp;C473&amp;" - "&amp;E473</f>
        <v>Event 18 - Year 5 Girls - 50m Backstroke</v>
      </c>
    </row>
    <row r="473" spans="2:39" ht="15" customHeight="1" x14ac:dyDescent="0.2">
      <c r="B473" s="24" t="s">
        <v>351</v>
      </c>
      <c r="C473" s="2" t="s">
        <v>2</v>
      </c>
      <c r="E473" s="13" t="s">
        <v>7</v>
      </c>
      <c r="G473" s="17" t="s">
        <v>357</v>
      </c>
      <c r="I473" s="19">
        <v>4</v>
      </c>
      <c r="K473" s="19" t="s">
        <v>365</v>
      </c>
      <c r="O473" s="19" t="s">
        <v>368</v>
      </c>
      <c r="P473" s="19" t="s">
        <v>369</v>
      </c>
      <c r="Q473" s="19" t="s">
        <v>367</v>
      </c>
      <c r="R473" s="19" t="s">
        <v>366</v>
      </c>
      <c r="T473" s="19">
        <v>2</v>
      </c>
      <c r="U473" s="19">
        <f>T473+1</f>
        <v>3</v>
      </c>
      <c r="V473" s="17">
        <f>U473+1</f>
        <v>4</v>
      </c>
      <c r="X473" s="19" t="s">
        <v>367</v>
      </c>
      <c r="Y473" s="19" t="s">
        <v>366</v>
      </c>
      <c r="Z473" s="19" t="s">
        <v>372</v>
      </c>
      <c r="AA473" s="19" t="s">
        <v>373</v>
      </c>
      <c r="AB473" s="19" t="s">
        <v>369</v>
      </c>
      <c r="AC473" s="19" t="s">
        <v>374</v>
      </c>
      <c r="AE473" s="19" t="s">
        <v>375</v>
      </c>
      <c r="AF473" s="19"/>
      <c r="AG473" s="19" t="s">
        <v>371</v>
      </c>
      <c r="AH473" s="145" t="s">
        <v>382</v>
      </c>
      <c r="AI473" s="145" t="s">
        <v>369</v>
      </c>
      <c r="AJ473" s="145" t="s">
        <v>374</v>
      </c>
      <c r="AK473" s="146" t="s">
        <v>384</v>
      </c>
      <c r="AL473" s="146" t="s">
        <v>383</v>
      </c>
    </row>
    <row r="474" spans="2:39" ht="15" customHeight="1" x14ac:dyDescent="0.25">
      <c r="B474" s="11">
        <v>1</v>
      </c>
      <c r="C474" s="8" t="s">
        <v>80</v>
      </c>
      <c r="D474" t="s">
        <v>55</v>
      </c>
      <c r="E474" s="7">
        <v>53.54</v>
      </c>
      <c r="K474" s="113">
        <v>7</v>
      </c>
      <c r="L474" s="33" t="str">
        <f t="shared" ref="L474:L478" si="542">C474</f>
        <v>Amelia Jones</v>
      </c>
      <c r="M474" s="33" t="str">
        <f t="shared" ref="M474:M478" si="543">D474</f>
        <v>Russell School</v>
      </c>
      <c r="N474" s="34">
        <f t="shared" ref="N474:N478" si="544">E474</f>
        <v>53.54</v>
      </c>
      <c r="O474" s="36">
        <v>18</v>
      </c>
      <c r="P474" s="36"/>
      <c r="Q474" s="20">
        <v>1</v>
      </c>
      <c r="R474" s="112">
        <f t="shared" ref="R474:R502" si="545">K474</f>
        <v>7</v>
      </c>
      <c r="S474" s="42" t="str">
        <f t="shared" ref="S474:S478" si="546">CONCATENATE(TEXT(O474,0),TEXT(Q474,0),TEXT(R474,0))</f>
        <v>1817</v>
      </c>
      <c r="T474" s="19" t="str">
        <f t="shared" ref="T474:V478" si="547">VLOOKUP($R474,$K$474:$N$478,T$28,)</f>
        <v>Amelia Jones</v>
      </c>
      <c r="U474" s="19" t="str">
        <f t="shared" si="547"/>
        <v>Russell School</v>
      </c>
      <c r="V474" s="30">
        <f t="shared" si="547"/>
        <v>53.54</v>
      </c>
      <c r="X474" s="17">
        <f t="shared" ref="X474" si="548">IF(Q474="","",Q474)</f>
        <v>1</v>
      </c>
      <c r="Y474" s="19">
        <f t="shared" ref="Y474" si="549">R474</f>
        <v>7</v>
      </c>
      <c r="Z474" s="43">
        <f>VLOOKUP($S474,'Programme and CT sheets'!$A:$I,8,)</f>
        <v>53.12</v>
      </c>
      <c r="AB474" s="44" t="str">
        <f t="shared" ref="AB474" si="550">T474</f>
        <v>Amelia Jones</v>
      </c>
      <c r="AC474" s="44" t="str">
        <f t="shared" ref="AC474" si="551">U474</f>
        <v>Russell School</v>
      </c>
      <c r="AE474" s="11">
        <f t="shared" ref="AE474:AE502" si="552">IFERROR(RANK(Z474,$Z$474:$Z$502,1),"DQ")</f>
        <v>25</v>
      </c>
      <c r="AF474" s="7">
        <f t="shared" ref="AF474" si="553">Z474</f>
        <v>53.12</v>
      </c>
      <c r="AG474" s="7"/>
      <c r="AH474" s="147">
        <f t="shared" ref="AH474" si="554">B474</f>
        <v>1</v>
      </c>
      <c r="AI474" s="135" t="str">
        <f t="shared" ref="AI474:AI502" si="555">VLOOKUP(VLOOKUP($AH474,$AE$474:$AF$502,2,),$Z$474:$AC$502,3,)</f>
        <v>Tsala Bernholt</v>
      </c>
      <c r="AJ474" s="135" t="str">
        <f t="shared" ref="AJ474:AJ502" si="556">VLOOKUP(VLOOKUP($AH474,$AE$474:$AF$502,2,),$Z$474:$AC$502,4,)</f>
        <v>Haberdashers Girls</v>
      </c>
      <c r="AK474" s="148">
        <f t="shared" ref="AK474:AK502" si="557">VLOOKUP($AI474,$C$474:$E$502,3,)</f>
        <v>38.44</v>
      </c>
      <c r="AL474" s="148">
        <f t="shared" ref="AL474:AL498" si="558">VLOOKUP($AH474,$AE$474:$AF$502,2,)</f>
        <v>37.64</v>
      </c>
      <c r="AM474" s="149" t="str">
        <f>IFERROR(IF(FIND("DQ",AL474),VLOOKUP(AL474,'DQ Codes'!$B:$C,2,),""),"")</f>
        <v/>
      </c>
    </row>
    <row r="475" spans="2:39" ht="15" customHeight="1" x14ac:dyDescent="0.25">
      <c r="B475" s="11">
        <v>2</v>
      </c>
      <c r="C475" s="8" t="s">
        <v>78</v>
      </c>
      <c r="D475" t="s">
        <v>17</v>
      </c>
      <c r="E475" s="7">
        <v>52.34</v>
      </c>
      <c r="K475" s="114">
        <v>3</v>
      </c>
      <c r="L475" s="36" t="str">
        <f t="shared" si="542"/>
        <v>Emma Hockney</v>
      </c>
      <c r="M475" s="36" t="str">
        <f t="shared" si="543"/>
        <v>Berkhamsted</v>
      </c>
      <c r="N475" s="37">
        <f t="shared" si="544"/>
        <v>52.34</v>
      </c>
      <c r="O475" s="36">
        <v>18</v>
      </c>
      <c r="P475" s="36"/>
      <c r="Q475" s="20">
        <v>1</v>
      </c>
      <c r="R475" s="112">
        <f t="shared" si="545"/>
        <v>3</v>
      </c>
      <c r="S475" s="42" t="str">
        <f t="shared" si="546"/>
        <v>1813</v>
      </c>
      <c r="T475" s="19" t="str">
        <f t="shared" si="547"/>
        <v>Emma Hockney</v>
      </c>
      <c r="U475" s="19" t="str">
        <f t="shared" si="547"/>
        <v>Berkhamsted</v>
      </c>
      <c r="V475" s="30">
        <f t="shared" si="547"/>
        <v>52.34</v>
      </c>
      <c r="X475" s="17">
        <f t="shared" ref="X475:X502" si="559">IF(Q475="","",Q475)</f>
        <v>1</v>
      </c>
      <c r="Y475" s="19">
        <f t="shared" ref="Y475:Y502" si="560">R475</f>
        <v>3</v>
      </c>
      <c r="Z475" s="43">
        <f>VLOOKUP($S475,'Programme and CT sheets'!$A:$I,8,)</f>
        <v>50.24</v>
      </c>
      <c r="AB475" s="44" t="str">
        <f t="shared" ref="AB475:AB502" si="561">T475</f>
        <v>Emma Hockney</v>
      </c>
      <c r="AC475" s="44" t="str">
        <f t="shared" ref="AC475:AC502" si="562">U475</f>
        <v>Berkhamsted</v>
      </c>
      <c r="AE475" s="11">
        <f t="shared" si="552"/>
        <v>21</v>
      </c>
      <c r="AF475" s="7">
        <f t="shared" ref="AF475:AF502" si="563">Z475</f>
        <v>50.24</v>
      </c>
      <c r="AG475" s="7"/>
      <c r="AH475" s="147">
        <f t="shared" ref="AH475:AH502" si="564">B475</f>
        <v>2</v>
      </c>
      <c r="AI475" s="135" t="str">
        <f t="shared" si="555"/>
        <v>Kreswin Smith</v>
      </c>
      <c r="AJ475" s="135" t="str">
        <f t="shared" si="556"/>
        <v>Great Missenden</v>
      </c>
      <c r="AK475" s="148">
        <f t="shared" si="557"/>
        <v>41.72</v>
      </c>
      <c r="AL475" s="148">
        <f t="shared" si="558"/>
        <v>37.65</v>
      </c>
      <c r="AM475" s="149" t="str">
        <f>IFERROR(IF(FIND("DQ",AL475),VLOOKUP(AL475,'DQ Codes'!$B:$C,2,),""),"")</f>
        <v/>
      </c>
    </row>
    <row r="476" spans="2:39" ht="15" customHeight="1" x14ac:dyDescent="0.25">
      <c r="B476" s="11">
        <v>3</v>
      </c>
      <c r="C476" s="8" t="s">
        <v>72</v>
      </c>
      <c r="D476" t="s">
        <v>52</v>
      </c>
      <c r="E476" s="7">
        <v>51.66</v>
      </c>
      <c r="K476" s="114">
        <v>4</v>
      </c>
      <c r="L476" s="36" t="str">
        <f t="shared" si="542"/>
        <v>Áine Dunwoodie</v>
      </c>
      <c r="M476" s="36" t="str">
        <f t="shared" si="543"/>
        <v>Abbot's Hill</v>
      </c>
      <c r="N476" s="37">
        <f t="shared" si="544"/>
        <v>51.66</v>
      </c>
      <c r="O476" s="36">
        <v>18</v>
      </c>
      <c r="P476" s="36"/>
      <c r="Q476" s="20">
        <v>1</v>
      </c>
      <c r="R476" s="112">
        <f t="shared" si="545"/>
        <v>4</v>
      </c>
      <c r="S476" s="42" t="str">
        <f t="shared" si="546"/>
        <v>1814</v>
      </c>
      <c r="T476" s="19" t="str">
        <f t="shared" si="547"/>
        <v>Áine Dunwoodie</v>
      </c>
      <c r="U476" s="19" t="str">
        <f t="shared" si="547"/>
        <v>Abbot's Hill</v>
      </c>
      <c r="V476" s="30">
        <f t="shared" si="547"/>
        <v>51.66</v>
      </c>
      <c r="X476" s="17">
        <f t="shared" si="559"/>
        <v>1</v>
      </c>
      <c r="Y476" s="19">
        <f t="shared" si="560"/>
        <v>4</v>
      </c>
      <c r="Z476" s="43">
        <f>VLOOKUP($S476,'Programme and CT sheets'!$A:$I,8,)</f>
        <v>51.98</v>
      </c>
      <c r="AB476" s="44" t="str">
        <f t="shared" si="561"/>
        <v>Áine Dunwoodie</v>
      </c>
      <c r="AC476" s="44" t="str">
        <f t="shared" si="562"/>
        <v>Abbot's Hill</v>
      </c>
      <c r="AE476" s="11">
        <f t="shared" si="552"/>
        <v>23</v>
      </c>
      <c r="AF476" s="7">
        <f t="shared" si="563"/>
        <v>51.98</v>
      </c>
      <c r="AG476" s="7"/>
      <c r="AH476" s="147">
        <f t="shared" si="564"/>
        <v>3</v>
      </c>
      <c r="AI476" s="135" t="str">
        <f t="shared" si="555"/>
        <v>Libby Button</v>
      </c>
      <c r="AJ476" s="135" t="str">
        <f t="shared" si="556"/>
        <v>Maltman's Green</v>
      </c>
      <c r="AK476" s="148">
        <f t="shared" si="557"/>
        <v>42.35</v>
      </c>
      <c r="AL476" s="148">
        <f t="shared" si="558"/>
        <v>39.79</v>
      </c>
      <c r="AM476" s="149" t="str">
        <f>IFERROR(IF(FIND("DQ",AL476),VLOOKUP(AL476,'DQ Codes'!$B:$C,2,),""),"")</f>
        <v/>
      </c>
    </row>
    <row r="477" spans="2:39" ht="15" customHeight="1" x14ac:dyDescent="0.25">
      <c r="B477" s="11">
        <v>4</v>
      </c>
      <c r="C477" s="8" t="s">
        <v>319</v>
      </c>
      <c r="D477" t="s">
        <v>187</v>
      </c>
      <c r="E477" s="7">
        <v>50.95</v>
      </c>
      <c r="K477" s="114">
        <v>5</v>
      </c>
      <c r="L477" s="36" t="str">
        <f t="shared" si="542"/>
        <v>Phoebe  Rainbow</v>
      </c>
      <c r="M477" s="36" t="str">
        <f t="shared" si="543"/>
        <v>Christ Church</v>
      </c>
      <c r="N477" s="37">
        <f t="shared" si="544"/>
        <v>50.95</v>
      </c>
      <c r="O477" s="36">
        <v>18</v>
      </c>
      <c r="P477" s="36"/>
      <c r="Q477" s="20">
        <v>1</v>
      </c>
      <c r="R477" s="112">
        <f t="shared" si="545"/>
        <v>5</v>
      </c>
      <c r="S477" s="42" t="str">
        <f t="shared" si="546"/>
        <v>1815</v>
      </c>
      <c r="T477" s="19" t="str">
        <f t="shared" si="547"/>
        <v>Phoebe  Rainbow</v>
      </c>
      <c r="U477" s="19" t="str">
        <f t="shared" si="547"/>
        <v>Christ Church</v>
      </c>
      <c r="V477" s="30">
        <f t="shared" si="547"/>
        <v>50.95</v>
      </c>
      <c r="X477" s="17">
        <f t="shared" si="559"/>
        <v>1</v>
      </c>
      <c r="Y477" s="19">
        <f t="shared" si="560"/>
        <v>5</v>
      </c>
      <c r="Z477" s="43">
        <f>VLOOKUP($S477,'Programme and CT sheets'!$A:$I,8,)</f>
        <v>199.99</v>
      </c>
      <c r="AB477" s="44" t="str">
        <f t="shared" si="561"/>
        <v>Phoebe  Rainbow</v>
      </c>
      <c r="AC477" s="44" t="str">
        <f t="shared" si="562"/>
        <v>Christ Church</v>
      </c>
      <c r="AE477" s="11">
        <f t="shared" si="552"/>
        <v>29</v>
      </c>
      <c r="AF477" s="7">
        <f t="shared" si="563"/>
        <v>199.99</v>
      </c>
      <c r="AG477" s="7"/>
      <c r="AH477" s="147">
        <f t="shared" si="564"/>
        <v>4</v>
      </c>
      <c r="AI477" s="135" t="str">
        <f t="shared" si="555"/>
        <v>Lucy Quill</v>
      </c>
      <c r="AJ477" s="135" t="str">
        <f t="shared" si="556"/>
        <v>The Gateway</v>
      </c>
      <c r="AK477" s="148">
        <f t="shared" si="557"/>
        <v>43</v>
      </c>
      <c r="AL477" s="148">
        <f t="shared" si="558"/>
        <v>41.41</v>
      </c>
      <c r="AM477" s="149" t="str">
        <f>IFERROR(IF(FIND("DQ",AL477),VLOOKUP(AL477,'DQ Codes'!$B:$C,2,),""),"")</f>
        <v/>
      </c>
    </row>
    <row r="478" spans="2:39" ht="15" customHeight="1" x14ac:dyDescent="0.25">
      <c r="B478" s="11">
        <v>5</v>
      </c>
      <c r="C478" s="8" t="s">
        <v>233</v>
      </c>
      <c r="D478" t="s">
        <v>17</v>
      </c>
      <c r="E478" s="7">
        <v>50.71</v>
      </c>
      <c r="K478" s="115">
        <v>6</v>
      </c>
      <c r="L478" s="38" t="str">
        <f t="shared" si="542"/>
        <v>Jemima  Cadge</v>
      </c>
      <c r="M478" s="38" t="str">
        <f t="shared" si="543"/>
        <v>Berkhamsted</v>
      </c>
      <c r="N478" s="39">
        <f t="shared" si="544"/>
        <v>50.71</v>
      </c>
      <c r="O478" s="36">
        <v>18</v>
      </c>
      <c r="P478" s="36"/>
      <c r="Q478" s="20">
        <v>1</v>
      </c>
      <c r="R478" s="112">
        <f t="shared" si="545"/>
        <v>6</v>
      </c>
      <c r="S478" s="42" t="str">
        <f t="shared" si="546"/>
        <v>1816</v>
      </c>
      <c r="T478" s="19" t="str">
        <f t="shared" si="547"/>
        <v>Jemima  Cadge</v>
      </c>
      <c r="U478" s="19" t="str">
        <f t="shared" si="547"/>
        <v>Berkhamsted</v>
      </c>
      <c r="V478" s="30">
        <f t="shared" si="547"/>
        <v>50.71</v>
      </c>
      <c r="X478" s="17">
        <f t="shared" si="559"/>
        <v>1</v>
      </c>
      <c r="Y478" s="19">
        <f t="shared" si="560"/>
        <v>6</v>
      </c>
      <c r="Z478" s="43">
        <f>VLOOKUP($S478,'Programme and CT sheets'!$A:$I,8,)</f>
        <v>199.5</v>
      </c>
      <c r="AB478" s="44" t="str">
        <f t="shared" si="561"/>
        <v>Jemima  Cadge</v>
      </c>
      <c r="AC478" s="44" t="str">
        <f t="shared" si="562"/>
        <v>Berkhamsted</v>
      </c>
      <c r="AE478" s="11">
        <f t="shared" si="552"/>
        <v>26</v>
      </c>
      <c r="AF478" s="7">
        <f t="shared" si="563"/>
        <v>199.5</v>
      </c>
      <c r="AG478" s="7"/>
      <c r="AH478" s="147">
        <f t="shared" si="564"/>
        <v>5</v>
      </c>
      <c r="AI478" s="135" t="str">
        <f t="shared" si="555"/>
        <v>Alexandra Braniff</v>
      </c>
      <c r="AJ478" s="135" t="str">
        <f t="shared" si="556"/>
        <v>Cassiobury</v>
      </c>
      <c r="AK478" s="148">
        <f t="shared" si="557"/>
        <v>43.71</v>
      </c>
      <c r="AL478" s="148">
        <f t="shared" si="558"/>
        <v>43.13</v>
      </c>
      <c r="AM478" s="149" t="str">
        <f>IFERROR(IF(FIND("DQ",AL478),VLOOKUP(AL478,'DQ Codes'!$B:$C,2,),""),"")</f>
        <v/>
      </c>
    </row>
    <row r="479" spans="2:39" ht="15" customHeight="1" x14ac:dyDescent="0.25">
      <c r="B479" s="11">
        <v>6</v>
      </c>
      <c r="C479" s="8" t="s">
        <v>86</v>
      </c>
      <c r="D479" t="s">
        <v>60</v>
      </c>
      <c r="E479" s="7">
        <v>50.24</v>
      </c>
      <c r="K479" s="107">
        <v>1</v>
      </c>
      <c r="L479" s="36" t="str">
        <f t="shared" ref="L479:L502" si="565">C479</f>
        <v>Olivia Riley</v>
      </c>
      <c r="M479" s="36" t="str">
        <f t="shared" ref="M479:M502" si="566">D479</f>
        <v>De Havilland</v>
      </c>
      <c r="N479" s="37">
        <f t="shared" ref="N479:N502" si="567">E479</f>
        <v>50.24</v>
      </c>
      <c r="O479" s="36">
        <v>18</v>
      </c>
      <c r="Q479" s="20">
        <v>2</v>
      </c>
      <c r="R479" s="112">
        <f t="shared" si="545"/>
        <v>1</v>
      </c>
      <c r="S479" s="42" t="str">
        <f t="shared" ref="S479:S502" si="568">CONCATENATE(TEXT(O479,0),TEXT(Q479,0),TEXT(R479,0))</f>
        <v>1821</v>
      </c>
      <c r="T479" s="19" t="str">
        <f t="shared" ref="T479:V486" si="569">VLOOKUP($R479,$K$479:$N$486,T$28,)</f>
        <v>Olivia Riley</v>
      </c>
      <c r="U479" s="19" t="str">
        <f t="shared" si="569"/>
        <v>De Havilland</v>
      </c>
      <c r="V479" s="30">
        <f t="shared" si="569"/>
        <v>50.24</v>
      </c>
      <c r="X479" s="17">
        <f t="shared" si="559"/>
        <v>2</v>
      </c>
      <c r="Y479" s="19">
        <f t="shared" si="560"/>
        <v>1</v>
      </c>
      <c r="Z479" s="43">
        <f>VLOOKUP($S479,'Programme and CT sheets'!$A:$I,8,)</f>
        <v>52.03</v>
      </c>
      <c r="AB479" s="44" t="str">
        <f t="shared" si="561"/>
        <v>Olivia Riley</v>
      </c>
      <c r="AC479" s="44" t="str">
        <f t="shared" si="562"/>
        <v>De Havilland</v>
      </c>
      <c r="AE479" s="11">
        <f t="shared" si="552"/>
        <v>24</v>
      </c>
      <c r="AF479" s="7">
        <f t="shared" si="563"/>
        <v>52.03</v>
      </c>
      <c r="AG479" s="7"/>
      <c r="AH479" s="147">
        <f t="shared" si="564"/>
        <v>6</v>
      </c>
      <c r="AI479" s="135" t="str">
        <f t="shared" si="555"/>
        <v>Annie Reynolds</v>
      </c>
      <c r="AJ479" s="135" t="str">
        <f t="shared" si="556"/>
        <v>Heatherton House</v>
      </c>
      <c r="AK479" s="148">
        <f t="shared" si="557"/>
        <v>43.1</v>
      </c>
      <c r="AL479" s="148">
        <f t="shared" si="558"/>
        <v>43.49</v>
      </c>
      <c r="AM479" s="149" t="str">
        <f>IFERROR(IF(FIND("DQ",AL479),VLOOKUP(AL479,'DQ Codes'!$B:$C,2,),""),"")</f>
        <v/>
      </c>
    </row>
    <row r="480" spans="2:39" ht="15" customHeight="1" x14ac:dyDescent="0.25">
      <c r="B480" s="11">
        <v>7</v>
      </c>
      <c r="C480" s="8" t="s">
        <v>305</v>
      </c>
      <c r="D480" t="s">
        <v>22</v>
      </c>
      <c r="E480" s="7">
        <v>50.1</v>
      </c>
      <c r="K480" s="108">
        <v>8</v>
      </c>
      <c r="L480" s="36" t="str">
        <f t="shared" si="565"/>
        <v>Lia Armstrong</v>
      </c>
      <c r="M480" s="36" t="str">
        <f t="shared" si="566"/>
        <v>Great Missenden</v>
      </c>
      <c r="N480" s="37">
        <f t="shared" si="567"/>
        <v>50.1</v>
      </c>
      <c r="O480" s="36">
        <v>18</v>
      </c>
      <c r="Q480" s="20">
        <v>2</v>
      </c>
      <c r="R480" s="112">
        <f t="shared" si="545"/>
        <v>8</v>
      </c>
      <c r="S480" s="42" t="str">
        <f t="shared" si="568"/>
        <v>1828</v>
      </c>
      <c r="T480" s="19" t="str">
        <f t="shared" si="569"/>
        <v>Lia Armstrong</v>
      </c>
      <c r="U480" s="19" t="str">
        <f t="shared" si="569"/>
        <v>Great Missenden</v>
      </c>
      <c r="V480" s="30">
        <f t="shared" si="569"/>
        <v>50.1</v>
      </c>
      <c r="X480" s="17">
        <f t="shared" si="559"/>
        <v>2</v>
      </c>
      <c r="Y480" s="19">
        <f t="shared" si="560"/>
        <v>8</v>
      </c>
      <c r="Z480" s="43">
        <f>VLOOKUP($S480,'Programme and CT sheets'!$A:$I,8,)</f>
        <v>50.65</v>
      </c>
      <c r="AB480" s="44" t="str">
        <f t="shared" si="561"/>
        <v>Lia Armstrong</v>
      </c>
      <c r="AC480" s="44" t="str">
        <f t="shared" si="562"/>
        <v>Great Missenden</v>
      </c>
      <c r="AE480" s="11">
        <f t="shared" si="552"/>
        <v>22</v>
      </c>
      <c r="AF480" s="7">
        <f t="shared" si="563"/>
        <v>50.65</v>
      </c>
      <c r="AG480" s="7"/>
      <c r="AH480" s="147">
        <f t="shared" si="564"/>
        <v>7</v>
      </c>
      <c r="AI480" s="135" t="str">
        <f t="shared" si="555"/>
        <v>Christina Soulsby</v>
      </c>
      <c r="AJ480" s="135" t="str">
        <f t="shared" si="556"/>
        <v>Berkhamsted</v>
      </c>
      <c r="AK480" s="148">
        <f t="shared" si="557"/>
        <v>46.47</v>
      </c>
      <c r="AL480" s="148">
        <f t="shared" si="558"/>
        <v>43.68</v>
      </c>
      <c r="AM480" s="149" t="str">
        <f>IFERROR(IF(FIND("DQ",AL480),VLOOKUP(AL480,'DQ Codes'!$B:$C,2,),""),"")</f>
        <v/>
      </c>
    </row>
    <row r="481" spans="2:39" ht="15" customHeight="1" x14ac:dyDescent="0.25">
      <c r="B481" s="11">
        <v>8</v>
      </c>
      <c r="C481" s="8" t="s">
        <v>73</v>
      </c>
      <c r="D481" t="s">
        <v>49</v>
      </c>
      <c r="E481" s="7">
        <v>49.1</v>
      </c>
      <c r="K481" s="108">
        <v>2</v>
      </c>
      <c r="L481" s="36" t="str">
        <f t="shared" si="565"/>
        <v>Arabella Durkin</v>
      </c>
      <c r="M481" s="36" t="str">
        <f t="shared" si="566"/>
        <v>Maltman's Green</v>
      </c>
      <c r="N481" s="37">
        <f t="shared" si="567"/>
        <v>49.1</v>
      </c>
      <c r="O481" s="36">
        <v>18</v>
      </c>
      <c r="P481" s="36"/>
      <c r="Q481" s="20">
        <v>2</v>
      </c>
      <c r="R481" s="112">
        <f t="shared" si="545"/>
        <v>2</v>
      </c>
      <c r="S481" s="42" t="str">
        <f t="shared" si="568"/>
        <v>1822</v>
      </c>
      <c r="T481" s="19" t="str">
        <f t="shared" si="569"/>
        <v>Arabella Durkin</v>
      </c>
      <c r="U481" s="19" t="str">
        <f t="shared" si="569"/>
        <v>Maltman's Green</v>
      </c>
      <c r="V481" s="30">
        <f t="shared" si="569"/>
        <v>49.1</v>
      </c>
      <c r="X481" s="17">
        <f t="shared" si="559"/>
        <v>2</v>
      </c>
      <c r="Y481" s="19">
        <f t="shared" si="560"/>
        <v>2</v>
      </c>
      <c r="Z481" s="43">
        <f>VLOOKUP($S481,'Programme and CT sheets'!$A:$I,8,)</f>
        <v>45.84</v>
      </c>
      <c r="AB481" s="44" t="str">
        <f t="shared" si="561"/>
        <v>Arabella Durkin</v>
      </c>
      <c r="AC481" s="44" t="str">
        <f t="shared" si="562"/>
        <v>Maltman's Green</v>
      </c>
      <c r="AE481" s="11">
        <f t="shared" si="552"/>
        <v>14</v>
      </c>
      <c r="AF481" s="7">
        <f t="shared" si="563"/>
        <v>45.84</v>
      </c>
      <c r="AG481" s="7"/>
      <c r="AH481" s="147">
        <f t="shared" si="564"/>
        <v>8</v>
      </c>
      <c r="AI481" s="135" t="str">
        <f t="shared" si="555"/>
        <v>Tilly Larner</v>
      </c>
      <c r="AJ481" s="135" t="str">
        <f t="shared" si="556"/>
        <v>Stormont</v>
      </c>
      <c r="AK481" s="148">
        <f t="shared" si="557"/>
        <v>48.45</v>
      </c>
      <c r="AL481" s="148">
        <f t="shared" si="558"/>
        <v>44.2</v>
      </c>
      <c r="AM481" s="149" t="str">
        <f>IFERROR(IF(FIND("DQ",AL481),VLOOKUP(AL481,'DQ Codes'!$B:$C,2,),""),"")</f>
        <v/>
      </c>
    </row>
    <row r="482" spans="2:39" ht="15" customHeight="1" x14ac:dyDescent="0.25">
      <c r="B482" s="11">
        <v>9</v>
      </c>
      <c r="C482" s="8" t="s">
        <v>81</v>
      </c>
      <c r="D482" t="s">
        <v>56</v>
      </c>
      <c r="E482" s="7">
        <v>48.45</v>
      </c>
      <c r="K482" s="108">
        <v>7</v>
      </c>
      <c r="L482" s="36" t="str">
        <f t="shared" si="565"/>
        <v>Tilly Larner</v>
      </c>
      <c r="M482" s="36" t="str">
        <f t="shared" si="566"/>
        <v>Stormont</v>
      </c>
      <c r="N482" s="37">
        <f t="shared" si="567"/>
        <v>48.45</v>
      </c>
      <c r="O482" s="36">
        <v>18</v>
      </c>
      <c r="P482" s="36"/>
      <c r="Q482" s="20">
        <v>2</v>
      </c>
      <c r="R482" s="112">
        <f t="shared" si="545"/>
        <v>7</v>
      </c>
      <c r="S482" s="42" t="str">
        <f t="shared" si="568"/>
        <v>1827</v>
      </c>
      <c r="T482" s="19" t="str">
        <f t="shared" si="569"/>
        <v>Tilly Larner</v>
      </c>
      <c r="U482" s="19" t="str">
        <f t="shared" si="569"/>
        <v>Stormont</v>
      </c>
      <c r="V482" s="30">
        <f t="shared" si="569"/>
        <v>48.45</v>
      </c>
      <c r="X482" s="17">
        <f t="shared" si="559"/>
        <v>2</v>
      </c>
      <c r="Y482" s="19">
        <f t="shared" si="560"/>
        <v>7</v>
      </c>
      <c r="Z482" s="43">
        <f>VLOOKUP($S482,'Programme and CT sheets'!$A:$I,8,)</f>
        <v>44.2</v>
      </c>
      <c r="AB482" s="44" t="str">
        <f t="shared" si="561"/>
        <v>Tilly Larner</v>
      </c>
      <c r="AC482" s="44" t="str">
        <f t="shared" si="562"/>
        <v>Stormont</v>
      </c>
      <c r="AE482" s="11">
        <f t="shared" si="552"/>
        <v>8</v>
      </c>
      <c r="AF482" s="7">
        <f t="shared" si="563"/>
        <v>44.2</v>
      </c>
      <c r="AG482" s="7"/>
      <c r="AH482" s="147">
        <f t="shared" si="564"/>
        <v>9</v>
      </c>
      <c r="AI482" s="135" t="str">
        <f t="shared" si="555"/>
        <v>Arabella Ward</v>
      </c>
      <c r="AJ482" s="135" t="str">
        <f t="shared" si="556"/>
        <v>Bedford Girls</v>
      </c>
      <c r="AK482" s="148">
        <f t="shared" si="557"/>
        <v>45.81</v>
      </c>
      <c r="AL482" s="148">
        <f t="shared" si="558"/>
        <v>44.49</v>
      </c>
      <c r="AM482" s="149" t="str">
        <f>IFERROR(IF(FIND("DQ",AL482),VLOOKUP(AL482,'DQ Codes'!$B:$C,2,),""),"")</f>
        <v/>
      </c>
    </row>
    <row r="483" spans="2:39" ht="15" customHeight="1" x14ac:dyDescent="0.25">
      <c r="B483" s="11">
        <v>10</v>
      </c>
      <c r="C483" s="8" t="s">
        <v>82</v>
      </c>
      <c r="D483" t="s">
        <v>17</v>
      </c>
      <c r="E483" s="7">
        <v>48.03</v>
      </c>
      <c r="K483" s="108">
        <v>3</v>
      </c>
      <c r="L483" s="36" t="str">
        <f t="shared" si="565"/>
        <v>Evie Light</v>
      </c>
      <c r="M483" s="36" t="str">
        <f t="shared" si="566"/>
        <v>Berkhamsted</v>
      </c>
      <c r="N483" s="37">
        <f t="shared" si="567"/>
        <v>48.03</v>
      </c>
      <c r="O483" s="36">
        <v>18</v>
      </c>
      <c r="P483" s="36"/>
      <c r="Q483" s="20">
        <v>2</v>
      </c>
      <c r="R483" s="112">
        <f t="shared" si="545"/>
        <v>3</v>
      </c>
      <c r="S483" s="42" t="str">
        <f t="shared" si="568"/>
        <v>1823</v>
      </c>
      <c r="T483" s="19" t="str">
        <f t="shared" si="569"/>
        <v>Evie Light</v>
      </c>
      <c r="U483" s="19" t="str">
        <f t="shared" si="569"/>
        <v>Berkhamsted</v>
      </c>
      <c r="V483" s="30">
        <f t="shared" si="569"/>
        <v>48.03</v>
      </c>
      <c r="X483" s="17">
        <f t="shared" si="559"/>
        <v>2</v>
      </c>
      <c r="Y483" s="19">
        <f t="shared" si="560"/>
        <v>3</v>
      </c>
      <c r="Z483" s="43">
        <f>VLOOKUP($S483,'Programme and CT sheets'!$A:$I,8,)</f>
        <v>47.12</v>
      </c>
      <c r="AB483" s="44" t="str">
        <f t="shared" si="561"/>
        <v>Evie Light</v>
      </c>
      <c r="AC483" s="44" t="str">
        <f t="shared" si="562"/>
        <v>Berkhamsted</v>
      </c>
      <c r="AE483" s="11">
        <f t="shared" si="552"/>
        <v>16</v>
      </c>
      <c r="AF483" s="7">
        <f t="shared" si="563"/>
        <v>47.12</v>
      </c>
      <c r="AG483" s="7"/>
      <c r="AH483" s="147">
        <f t="shared" si="564"/>
        <v>10</v>
      </c>
      <c r="AI483" s="135" t="str">
        <f t="shared" si="555"/>
        <v>Maya Ghosh</v>
      </c>
      <c r="AJ483" s="135" t="str">
        <f t="shared" si="556"/>
        <v>Manor Lodge</v>
      </c>
      <c r="AK483" s="148">
        <f t="shared" si="557"/>
        <v>45.14</v>
      </c>
      <c r="AL483" s="148">
        <f t="shared" si="558"/>
        <v>44.67</v>
      </c>
      <c r="AM483" s="149" t="str">
        <f>IFERROR(IF(FIND("DQ",AL483),VLOOKUP(AL483,'DQ Codes'!$B:$C,2,),""),"")</f>
        <v/>
      </c>
    </row>
    <row r="484" spans="2:39" ht="15" customHeight="1" x14ac:dyDescent="0.25">
      <c r="B484" s="11">
        <v>11</v>
      </c>
      <c r="C484" s="8" t="s">
        <v>224</v>
      </c>
      <c r="D484" t="s">
        <v>225</v>
      </c>
      <c r="E484" s="7">
        <v>48</v>
      </c>
      <c r="K484" s="108">
        <v>6</v>
      </c>
      <c r="L484" s="36" t="str">
        <f t="shared" si="565"/>
        <v>Yasmin Meadows</v>
      </c>
      <c r="M484" s="36" t="str">
        <f t="shared" si="566"/>
        <v>St John Fisher</v>
      </c>
      <c r="N484" s="37">
        <f t="shared" si="567"/>
        <v>48</v>
      </c>
      <c r="O484" s="36">
        <v>18</v>
      </c>
      <c r="P484" s="36"/>
      <c r="Q484" s="20">
        <v>2</v>
      </c>
      <c r="R484" s="112">
        <f t="shared" si="545"/>
        <v>6</v>
      </c>
      <c r="S484" s="42" t="str">
        <f t="shared" si="568"/>
        <v>1826</v>
      </c>
      <c r="T484" s="19" t="str">
        <f t="shared" si="569"/>
        <v>Yasmin Meadows</v>
      </c>
      <c r="U484" s="19" t="str">
        <f t="shared" si="569"/>
        <v>St John Fisher</v>
      </c>
      <c r="V484" s="30">
        <f t="shared" si="569"/>
        <v>48</v>
      </c>
      <c r="X484" s="17">
        <f t="shared" si="559"/>
        <v>2</v>
      </c>
      <c r="Y484" s="19">
        <f t="shared" si="560"/>
        <v>6</v>
      </c>
      <c r="Z484" s="43">
        <f>VLOOKUP($S484,'Programme and CT sheets'!$A:$I,8,)</f>
        <v>199.98</v>
      </c>
      <c r="AB484" s="44" t="str">
        <f t="shared" si="561"/>
        <v>Yasmin Meadows</v>
      </c>
      <c r="AC484" s="44" t="str">
        <f t="shared" si="562"/>
        <v>St John Fisher</v>
      </c>
      <c r="AE484" s="11">
        <f t="shared" si="552"/>
        <v>28</v>
      </c>
      <c r="AF484" s="7">
        <f t="shared" si="563"/>
        <v>199.98</v>
      </c>
      <c r="AG484" s="7"/>
      <c r="AH484" s="147">
        <f t="shared" si="564"/>
        <v>11</v>
      </c>
      <c r="AI484" s="135" t="str">
        <f t="shared" si="555"/>
        <v>Maisie Dickinson</v>
      </c>
      <c r="AJ484" s="135" t="str">
        <f t="shared" si="556"/>
        <v>High March</v>
      </c>
      <c r="AK484" s="148">
        <f t="shared" si="557"/>
        <v>46.31</v>
      </c>
      <c r="AL484" s="148">
        <f t="shared" si="558"/>
        <v>44.74</v>
      </c>
      <c r="AM484" s="149" t="str">
        <f>IFERROR(IF(FIND("DQ",AL484),VLOOKUP(AL484,'DQ Codes'!$B:$C,2,),""),"")</f>
        <v/>
      </c>
    </row>
    <row r="485" spans="2:39" ht="15" customHeight="1" x14ac:dyDescent="0.25">
      <c r="B485" s="11">
        <v>12</v>
      </c>
      <c r="C485" s="8" t="s">
        <v>79</v>
      </c>
      <c r="D485" t="s">
        <v>49</v>
      </c>
      <c r="E485" s="7">
        <v>47.69</v>
      </c>
      <c r="K485" s="108">
        <v>4</v>
      </c>
      <c r="L485" s="36" t="str">
        <f t="shared" si="565"/>
        <v>Zara Holligan</v>
      </c>
      <c r="M485" s="36" t="str">
        <f t="shared" si="566"/>
        <v>Maltman's Green</v>
      </c>
      <c r="N485" s="37">
        <f t="shared" si="567"/>
        <v>47.69</v>
      </c>
      <c r="O485" s="36">
        <v>18</v>
      </c>
      <c r="P485" s="36"/>
      <c r="Q485" s="20">
        <v>2</v>
      </c>
      <c r="R485" s="112">
        <f t="shared" si="545"/>
        <v>4</v>
      </c>
      <c r="S485" s="42" t="str">
        <f t="shared" si="568"/>
        <v>1824</v>
      </c>
      <c r="T485" s="19" t="str">
        <f t="shared" si="569"/>
        <v>Zara Holligan</v>
      </c>
      <c r="U485" s="19" t="str">
        <f t="shared" si="569"/>
        <v>Maltman's Green</v>
      </c>
      <c r="V485" s="30">
        <f t="shared" si="569"/>
        <v>47.69</v>
      </c>
      <c r="X485" s="17">
        <f t="shared" si="559"/>
        <v>2</v>
      </c>
      <c r="Y485" s="19">
        <f t="shared" si="560"/>
        <v>4</v>
      </c>
      <c r="Z485" s="43">
        <f>VLOOKUP($S485,'Programme and CT sheets'!$A:$I,8,)</f>
        <v>48.66</v>
      </c>
      <c r="AB485" s="44" t="str">
        <f t="shared" si="561"/>
        <v>Zara Holligan</v>
      </c>
      <c r="AC485" s="44" t="str">
        <f t="shared" si="562"/>
        <v>Maltman's Green</v>
      </c>
      <c r="AE485" s="11">
        <f t="shared" si="552"/>
        <v>19</v>
      </c>
      <c r="AF485" s="7">
        <f t="shared" si="563"/>
        <v>48.66</v>
      </c>
      <c r="AG485" s="7"/>
      <c r="AH485" s="147">
        <f t="shared" si="564"/>
        <v>12</v>
      </c>
      <c r="AI485" s="135" t="str">
        <f t="shared" si="555"/>
        <v>Molly Hagan</v>
      </c>
      <c r="AJ485" s="135" t="str">
        <f t="shared" si="556"/>
        <v>Heath Mount</v>
      </c>
      <c r="AK485" s="148">
        <f t="shared" si="557"/>
        <v>45.72</v>
      </c>
      <c r="AL485" s="148">
        <f t="shared" si="558"/>
        <v>44.77</v>
      </c>
      <c r="AM485" s="149" t="str">
        <f>IFERROR(IF(FIND("DQ",AL485),VLOOKUP(AL485,'DQ Codes'!$B:$C,2,),""),"")</f>
        <v/>
      </c>
    </row>
    <row r="486" spans="2:39" ht="15" customHeight="1" x14ac:dyDescent="0.25">
      <c r="B486" s="11">
        <v>13</v>
      </c>
      <c r="C486" s="8" t="s">
        <v>77</v>
      </c>
      <c r="D486" t="s">
        <v>17</v>
      </c>
      <c r="E486" s="7">
        <v>47.4</v>
      </c>
      <c r="K486" s="111">
        <v>5</v>
      </c>
      <c r="L486" s="38" t="str">
        <f t="shared" si="565"/>
        <v>Mia Hickman</v>
      </c>
      <c r="M486" s="38" t="str">
        <f t="shared" si="566"/>
        <v>Berkhamsted</v>
      </c>
      <c r="N486" s="39">
        <f t="shared" si="567"/>
        <v>47.4</v>
      </c>
      <c r="O486" s="36">
        <v>18</v>
      </c>
      <c r="P486" s="36"/>
      <c r="Q486" s="20">
        <v>2</v>
      </c>
      <c r="R486" s="112">
        <f t="shared" si="545"/>
        <v>5</v>
      </c>
      <c r="S486" s="42" t="str">
        <f t="shared" si="568"/>
        <v>1825</v>
      </c>
      <c r="T486" s="19" t="str">
        <f t="shared" si="569"/>
        <v>Mia Hickman</v>
      </c>
      <c r="U486" s="19" t="str">
        <f t="shared" si="569"/>
        <v>Berkhamsted</v>
      </c>
      <c r="V486" s="30">
        <f t="shared" si="569"/>
        <v>47.4</v>
      </c>
      <c r="X486" s="17">
        <f t="shared" si="559"/>
        <v>2</v>
      </c>
      <c r="Y486" s="19">
        <f t="shared" si="560"/>
        <v>5</v>
      </c>
      <c r="Z486" s="43">
        <f>VLOOKUP($S486,'Programme and CT sheets'!$A:$I,8,)</f>
        <v>48.37</v>
      </c>
      <c r="AB486" s="44" t="str">
        <f t="shared" si="561"/>
        <v>Mia Hickman</v>
      </c>
      <c r="AC486" s="44" t="str">
        <f t="shared" si="562"/>
        <v>Berkhamsted</v>
      </c>
      <c r="AE486" s="11">
        <f t="shared" si="552"/>
        <v>18</v>
      </c>
      <c r="AF486" s="7">
        <f t="shared" si="563"/>
        <v>48.37</v>
      </c>
      <c r="AG486" s="7"/>
      <c r="AH486" s="147">
        <f t="shared" si="564"/>
        <v>13</v>
      </c>
      <c r="AI486" s="135" t="str">
        <f t="shared" si="555"/>
        <v>Amelia Dewar</v>
      </c>
      <c r="AJ486" s="135" t="str">
        <f t="shared" si="556"/>
        <v>Berkhamsted</v>
      </c>
      <c r="AK486" s="148">
        <f t="shared" si="557"/>
        <v>46.82</v>
      </c>
      <c r="AL486" s="148">
        <f t="shared" si="558"/>
        <v>45.64</v>
      </c>
      <c r="AM486" s="149" t="str">
        <f>IFERROR(IF(FIND("DQ",AL486),VLOOKUP(AL486,'DQ Codes'!$B:$C,2,),""),"")</f>
        <v/>
      </c>
    </row>
    <row r="487" spans="2:39" ht="15" customHeight="1" x14ac:dyDescent="0.25">
      <c r="B487" s="11">
        <v>14</v>
      </c>
      <c r="C487" s="8" t="s">
        <v>87</v>
      </c>
      <c r="D487" t="s">
        <v>59</v>
      </c>
      <c r="E487" s="7">
        <v>47.22</v>
      </c>
      <c r="K487" s="107">
        <v>1</v>
      </c>
      <c r="L487" s="33" t="str">
        <f t="shared" si="565"/>
        <v>Selena Rogers</v>
      </c>
      <c r="M487" s="33" t="str">
        <f t="shared" si="566"/>
        <v>Heatherton House</v>
      </c>
      <c r="N487" s="34">
        <f t="shared" si="567"/>
        <v>47.22</v>
      </c>
      <c r="O487" s="36">
        <v>18</v>
      </c>
      <c r="P487" s="36"/>
      <c r="Q487" s="20">
        <v>3</v>
      </c>
      <c r="R487" s="112">
        <f t="shared" si="545"/>
        <v>1</v>
      </c>
      <c r="S487" s="42" t="str">
        <f t="shared" si="568"/>
        <v>1831</v>
      </c>
      <c r="T487" s="19" t="str">
        <f t="shared" ref="T487:V494" si="570">VLOOKUP($R487,$K$487:$N$494,T$28,)</f>
        <v>Selena Rogers</v>
      </c>
      <c r="U487" s="19" t="str">
        <f t="shared" si="570"/>
        <v>Heatherton House</v>
      </c>
      <c r="V487" s="30">
        <f t="shared" si="570"/>
        <v>47.22</v>
      </c>
      <c r="X487" s="17">
        <f t="shared" si="559"/>
        <v>3</v>
      </c>
      <c r="Y487" s="19">
        <f t="shared" si="560"/>
        <v>1</v>
      </c>
      <c r="Z487" s="43">
        <f>VLOOKUP($S487,'Programme and CT sheets'!$A:$I,8,)</f>
        <v>47.6</v>
      </c>
      <c r="AB487" s="44" t="str">
        <f t="shared" si="561"/>
        <v>Selena Rogers</v>
      </c>
      <c r="AC487" s="44" t="str">
        <f t="shared" si="562"/>
        <v>Heatherton House</v>
      </c>
      <c r="AE487" s="11">
        <f t="shared" si="552"/>
        <v>17</v>
      </c>
      <c r="AF487" s="7">
        <f t="shared" si="563"/>
        <v>47.6</v>
      </c>
      <c r="AG487" s="7"/>
      <c r="AH487" s="147">
        <f t="shared" si="564"/>
        <v>14</v>
      </c>
      <c r="AI487" s="135" t="str">
        <f t="shared" si="555"/>
        <v>Arabella Durkin</v>
      </c>
      <c r="AJ487" s="135" t="str">
        <f t="shared" si="556"/>
        <v>Maltman's Green</v>
      </c>
      <c r="AK487" s="148">
        <f t="shared" si="557"/>
        <v>49.1</v>
      </c>
      <c r="AL487" s="148">
        <f t="shared" si="558"/>
        <v>45.84</v>
      </c>
      <c r="AM487" s="149" t="str">
        <f>IFERROR(IF(FIND("DQ",AL487),VLOOKUP(AL487,'DQ Codes'!$B:$C,2,),""),"")</f>
        <v/>
      </c>
    </row>
    <row r="488" spans="2:39" ht="15" customHeight="1" x14ac:dyDescent="0.25">
      <c r="B488" s="11">
        <v>15</v>
      </c>
      <c r="C488" s="8" t="s">
        <v>68</v>
      </c>
      <c r="D488" t="s">
        <v>17</v>
      </c>
      <c r="E488" s="7">
        <v>46.82</v>
      </c>
      <c r="K488" s="108">
        <v>8</v>
      </c>
      <c r="L488" s="36" t="str">
        <f t="shared" si="565"/>
        <v>Amelia Dewar</v>
      </c>
      <c r="M488" s="36" t="str">
        <f t="shared" si="566"/>
        <v>Berkhamsted</v>
      </c>
      <c r="N488" s="37">
        <f t="shared" si="567"/>
        <v>46.82</v>
      </c>
      <c r="O488" s="36">
        <v>18</v>
      </c>
      <c r="P488" s="36"/>
      <c r="Q488" s="20">
        <v>3</v>
      </c>
      <c r="R488" s="112">
        <f t="shared" si="545"/>
        <v>8</v>
      </c>
      <c r="S488" s="42" t="str">
        <f t="shared" si="568"/>
        <v>1838</v>
      </c>
      <c r="T488" s="19" t="str">
        <f t="shared" si="570"/>
        <v>Amelia Dewar</v>
      </c>
      <c r="U488" s="19" t="str">
        <f t="shared" si="570"/>
        <v>Berkhamsted</v>
      </c>
      <c r="V488" s="30">
        <f t="shared" si="570"/>
        <v>46.82</v>
      </c>
      <c r="X488" s="17">
        <f t="shared" si="559"/>
        <v>3</v>
      </c>
      <c r="Y488" s="19">
        <f t="shared" si="560"/>
        <v>8</v>
      </c>
      <c r="Z488" s="43">
        <f>VLOOKUP($S488,'Programme and CT sheets'!$A:$I,8,)</f>
        <v>45.64</v>
      </c>
      <c r="AB488" s="44" t="str">
        <f t="shared" si="561"/>
        <v>Amelia Dewar</v>
      </c>
      <c r="AC488" s="44" t="str">
        <f t="shared" si="562"/>
        <v>Berkhamsted</v>
      </c>
      <c r="AE488" s="11">
        <f t="shared" si="552"/>
        <v>13</v>
      </c>
      <c r="AF488" s="7">
        <f t="shared" si="563"/>
        <v>45.64</v>
      </c>
      <c r="AG488" s="7"/>
      <c r="AH488" s="147">
        <f t="shared" si="564"/>
        <v>15</v>
      </c>
      <c r="AI488" s="135" t="str">
        <f t="shared" si="555"/>
        <v>Jemimah Donn</v>
      </c>
      <c r="AJ488" s="135" t="str">
        <f t="shared" si="556"/>
        <v>Chesham Prep</v>
      </c>
      <c r="AK488" s="148">
        <f t="shared" si="557"/>
        <v>45.94</v>
      </c>
      <c r="AL488" s="148">
        <f t="shared" si="558"/>
        <v>46.98</v>
      </c>
      <c r="AM488" s="149" t="str">
        <f>IFERROR(IF(FIND("DQ",AL488),VLOOKUP(AL488,'DQ Codes'!$B:$C,2,),""),"")</f>
        <v/>
      </c>
    </row>
    <row r="489" spans="2:39" ht="15" customHeight="1" x14ac:dyDescent="0.25">
      <c r="B489" s="11">
        <v>16</v>
      </c>
      <c r="C489" s="8" t="s">
        <v>89</v>
      </c>
      <c r="D489" t="s">
        <v>17</v>
      </c>
      <c r="E489" s="7">
        <v>46.47</v>
      </c>
      <c r="K489" s="108">
        <v>2</v>
      </c>
      <c r="L489" s="36" t="str">
        <f t="shared" si="565"/>
        <v>Christina Soulsby</v>
      </c>
      <c r="M489" s="36" t="str">
        <f t="shared" si="566"/>
        <v>Berkhamsted</v>
      </c>
      <c r="N489" s="37">
        <f t="shared" si="567"/>
        <v>46.47</v>
      </c>
      <c r="O489" s="36">
        <v>18</v>
      </c>
      <c r="P489" s="36"/>
      <c r="Q489" s="20">
        <v>3</v>
      </c>
      <c r="R489" s="112">
        <f t="shared" si="545"/>
        <v>2</v>
      </c>
      <c r="S489" s="42" t="str">
        <f t="shared" si="568"/>
        <v>1832</v>
      </c>
      <c r="T489" s="19" t="str">
        <f t="shared" si="570"/>
        <v>Christina Soulsby</v>
      </c>
      <c r="U489" s="19" t="str">
        <f t="shared" si="570"/>
        <v>Berkhamsted</v>
      </c>
      <c r="V489" s="30">
        <f t="shared" si="570"/>
        <v>46.47</v>
      </c>
      <c r="X489" s="17">
        <f t="shared" si="559"/>
        <v>3</v>
      </c>
      <c r="Y489" s="19">
        <f t="shared" si="560"/>
        <v>2</v>
      </c>
      <c r="Z489" s="43">
        <f>VLOOKUP($S489,'Programme and CT sheets'!$A:$I,8,)</f>
        <v>43.68</v>
      </c>
      <c r="AB489" s="44" t="str">
        <f t="shared" si="561"/>
        <v>Christina Soulsby</v>
      </c>
      <c r="AC489" s="44" t="str">
        <f t="shared" si="562"/>
        <v>Berkhamsted</v>
      </c>
      <c r="AE489" s="11">
        <f t="shared" si="552"/>
        <v>7</v>
      </c>
      <c r="AF489" s="7">
        <f t="shared" si="563"/>
        <v>43.68</v>
      </c>
      <c r="AG489" s="7"/>
      <c r="AH489" s="147">
        <f t="shared" si="564"/>
        <v>16</v>
      </c>
      <c r="AI489" s="135" t="str">
        <f t="shared" si="555"/>
        <v>Evie Light</v>
      </c>
      <c r="AJ489" s="135" t="str">
        <f t="shared" si="556"/>
        <v>Berkhamsted</v>
      </c>
      <c r="AK489" s="148">
        <f t="shared" si="557"/>
        <v>48.03</v>
      </c>
      <c r="AL489" s="148">
        <f t="shared" si="558"/>
        <v>47.12</v>
      </c>
      <c r="AM489" s="149" t="str">
        <f>IFERROR(IF(FIND("DQ",AL489),VLOOKUP(AL489,'DQ Codes'!$B:$C,2,),""),"")</f>
        <v/>
      </c>
    </row>
    <row r="490" spans="2:39" ht="15" customHeight="1" x14ac:dyDescent="0.25">
      <c r="B490" s="11">
        <v>17</v>
      </c>
      <c r="C490" s="8" t="s">
        <v>69</v>
      </c>
      <c r="D490" t="s">
        <v>50</v>
      </c>
      <c r="E490" s="7">
        <v>46.31</v>
      </c>
      <c r="K490" s="108">
        <v>7</v>
      </c>
      <c r="L490" s="36" t="str">
        <f t="shared" si="565"/>
        <v>Maisie Dickinson</v>
      </c>
      <c r="M490" s="36" t="str">
        <f t="shared" si="566"/>
        <v>High March</v>
      </c>
      <c r="N490" s="37">
        <f t="shared" si="567"/>
        <v>46.31</v>
      </c>
      <c r="O490" s="36">
        <v>18</v>
      </c>
      <c r="P490" s="36"/>
      <c r="Q490" s="20">
        <v>3</v>
      </c>
      <c r="R490" s="112">
        <f t="shared" si="545"/>
        <v>7</v>
      </c>
      <c r="S490" s="42" t="str">
        <f t="shared" si="568"/>
        <v>1837</v>
      </c>
      <c r="T490" s="19" t="str">
        <f t="shared" si="570"/>
        <v>Maisie Dickinson</v>
      </c>
      <c r="U490" s="19" t="str">
        <f t="shared" si="570"/>
        <v>High March</v>
      </c>
      <c r="V490" s="30">
        <f t="shared" si="570"/>
        <v>46.31</v>
      </c>
      <c r="X490" s="17">
        <f t="shared" si="559"/>
        <v>3</v>
      </c>
      <c r="Y490" s="19">
        <f t="shared" si="560"/>
        <v>7</v>
      </c>
      <c r="Z490" s="43">
        <f>VLOOKUP($S490,'Programme and CT sheets'!$A:$I,8,)</f>
        <v>44.74</v>
      </c>
      <c r="AB490" s="44" t="str">
        <f t="shared" si="561"/>
        <v>Maisie Dickinson</v>
      </c>
      <c r="AC490" s="44" t="str">
        <f t="shared" si="562"/>
        <v>High March</v>
      </c>
      <c r="AE490" s="11">
        <f t="shared" si="552"/>
        <v>11</v>
      </c>
      <c r="AF490" s="7">
        <f t="shared" si="563"/>
        <v>44.74</v>
      </c>
      <c r="AG490" s="7"/>
      <c r="AH490" s="147">
        <f t="shared" si="564"/>
        <v>17</v>
      </c>
      <c r="AI490" s="135" t="str">
        <f t="shared" si="555"/>
        <v>Selena Rogers</v>
      </c>
      <c r="AJ490" s="135" t="str">
        <f t="shared" si="556"/>
        <v>Heatherton House</v>
      </c>
      <c r="AK490" s="148">
        <f t="shared" si="557"/>
        <v>47.22</v>
      </c>
      <c r="AL490" s="148">
        <f t="shared" si="558"/>
        <v>47.6</v>
      </c>
      <c r="AM490" s="149" t="str">
        <f>IFERROR(IF(FIND("DQ",AL490),VLOOKUP(AL490,'DQ Codes'!$B:$C,2,),""),"")</f>
        <v/>
      </c>
    </row>
    <row r="491" spans="2:39" ht="15" customHeight="1" x14ac:dyDescent="0.25">
      <c r="B491" s="11">
        <v>18</v>
      </c>
      <c r="C491" s="8" t="s">
        <v>70</v>
      </c>
      <c r="D491" t="s">
        <v>19</v>
      </c>
      <c r="E491" s="7">
        <v>45.94</v>
      </c>
      <c r="K491" s="108">
        <v>3</v>
      </c>
      <c r="L491" s="36" t="str">
        <f t="shared" si="565"/>
        <v>Jemimah Donn</v>
      </c>
      <c r="M491" s="36" t="str">
        <f t="shared" si="566"/>
        <v>Chesham Prep</v>
      </c>
      <c r="N491" s="37">
        <f t="shared" si="567"/>
        <v>45.94</v>
      </c>
      <c r="O491" s="36">
        <v>18</v>
      </c>
      <c r="P491" s="36"/>
      <c r="Q491" s="20">
        <v>3</v>
      </c>
      <c r="R491" s="112">
        <f t="shared" si="545"/>
        <v>3</v>
      </c>
      <c r="S491" s="42" t="str">
        <f t="shared" si="568"/>
        <v>1833</v>
      </c>
      <c r="T491" s="19" t="str">
        <f t="shared" si="570"/>
        <v>Jemimah Donn</v>
      </c>
      <c r="U491" s="19" t="str">
        <f t="shared" si="570"/>
        <v>Chesham Prep</v>
      </c>
      <c r="V491" s="30">
        <f t="shared" si="570"/>
        <v>45.94</v>
      </c>
      <c r="X491" s="17">
        <f t="shared" si="559"/>
        <v>3</v>
      </c>
      <c r="Y491" s="19">
        <f t="shared" si="560"/>
        <v>3</v>
      </c>
      <c r="Z491" s="43">
        <f>VLOOKUP($S491,'Programme and CT sheets'!$A:$I,8,)</f>
        <v>46.98</v>
      </c>
      <c r="AB491" s="44" t="str">
        <f t="shared" si="561"/>
        <v>Jemimah Donn</v>
      </c>
      <c r="AC491" s="44" t="str">
        <f t="shared" si="562"/>
        <v>Chesham Prep</v>
      </c>
      <c r="AE491" s="11">
        <f t="shared" si="552"/>
        <v>15</v>
      </c>
      <c r="AF491" s="7">
        <f t="shared" si="563"/>
        <v>46.98</v>
      </c>
      <c r="AG491" s="7"/>
      <c r="AH491" s="147">
        <f t="shared" si="564"/>
        <v>18</v>
      </c>
      <c r="AI491" s="135" t="str">
        <f t="shared" si="555"/>
        <v>Mia Hickman</v>
      </c>
      <c r="AJ491" s="135" t="str">
        <f t="shared" si="556"/>
        <v>Berkhamsted</v>
      </c>
      <c r="AK491" s="148">
        <f t="shared" si="557"/>
        <v>47.4</v>
      </c>
      <c r="AL491" s="148">
        <f t="shared" si="558"/>
        <v>48.37</v>
      </c>
      <c r="AM491" s="149" t="str">
        <f>IFERROR(IF(FIND("DQ",AL491),VLOOKUP(AL491,'DQ Codes'!$B:$C,2,),""),"")</f>
        <v/>
      </c>
    </row>
    <row r="492" spans="2:39" ht="15" customHeight="1" x14ac:dyDescent="0.25">
      <c r="B492" s="11">
        <v>19</v>
      </c>
      <c r="C492" s="8" t="s">
        <v>91</v>
      </c>
      <c r="D492" t="s">
        <v>62</v>
      </c>
      <c r="E492" s="7">
        <v>45.81</v>
      </c>
      <c r="K492" s="108">
        <v>6</v>
      </c>
      <c r="L492" s="36" t="str">
        <f t="shared" si="565"/>
        <v>Arabella Ward</v>
      </c>
      <c r="M492" s="36" t="str">
        <f t="shared" si="566"/>
        <v>Bedford Girls</v>
      </c>
      <c r="N492" s="37">
        <f t="shared" si="567"/>
        <v>45.81</v>
      </c>
      <c r="O492" s="36">
        <v>18</v>
      </c>
      <c r="P492" s="36"/>
      <c r="Q492" s="20">
        <v>3</v>
      </c>
      <c r="R492" s="112">
        <f t="shared" si="545"/>
        <v>6</v>
      </c>
      <c r="S492" s="42" t="str">
        <f t="shared" si="568"/>
        <v>1836</v>
      </c>
      <c r="T492" s="19" t="str">
        <f t="shared" si="570"/>
        <v>Arabella Ward</v>
      </c>
      <c r="U492" s="19" t="str">
        <f t="shared" si="570"/>
        <v>Bedford Girls</v>
      </c>
      <c r="V492" s="30">
        <f t="shared" si="570"/>
        <v>45.81</v>
      </c>
      <c r="X492" s="17">
        <f t="shared" si="559"/>
        <v>3</v>
      </c>
      <c r="Y492" s="19">
        <f t="shared" si="560"/>
        <v>6</v>
      </c>
      <c r="Z492" s="43">
        <f>VLOOKUP($S492,'Programme and CT sheets'!$A:$I,8,)</f>
        <v>44.49</v>
      </c>
      <c r="AB492" s="44" t="str">
        <f t="shared" si="561"/>
        <v>Arabella Ward</v>
      </c>
      <c r="AC492" s="44" t="str">
        <f t="shared" si="562"/>
        <v>Bedford Girls</v>
      </c>
      <c r="AE492" s="11">
        <f t="shared" si="552"/>
        <v>9</v>
      </c>
      <c r="AF492" s="7">
        <f t="shared" si="563"/>
        <v>44.49</v>
      </c>
      <c r="AG492" s="7"/>
      <c r="AH492" s="147">
        <f t="shared" si="564"/>
        <v>19</v>
      </c>
      <c r="AI492" s="135" t="str">
        <f t="shared" si="555"/>
        <v>Zara Holligan</v>
      </c>
      <c r="AJ492" s="135" t="str">
        <f t="shared" si="556"/>
        <v>Maltman's Green</v>
      </c>
      <c r="AK492" s="148">
        <f t="shared" si="557"/>
        <v>47.69</v>
      </c>
      <c r="AL492" s="148">
        <f t="shared" si="558"/>
        <v>48.66</v>
      </c>
      <c r="AM492" s="149" t="str">
        <f>IFERROR(IF(FIND("DQ",AL492),VLOOKUP(AL492,'DQ Codes'!$B:$C,2,),""),"")</f>
        <v/>
      </c>
    </row>
    <row r="493" spans="2:39" ht="15" customHeight="1" x14ac:dyDescent="0.25">
      <c r="B493" s="11">
        <v>20</v>
      </c>
      <c r="C493" s="8" t="s">
        <v>75</v>
      </c>
      <c r="D493" t="s">
        <v>15</v>
      </c>
      <c r="E493" s="7">
        <v>45.72</v>
      </c>
      <c r="K493" s="108">
        <v>4</v>
      </c>
      <c r="L493" s="36" t="str">
        <f t="shared" si="565"/>
        <v>Molly Hagan</v>
      </c>
      <c r="M493" s="36" t="str">
        <f t="shared" si="566"/>
        <v>Heath Mount</v>
      </c>
      <c r="N493" s="37">
        <f t="shared" si="567"/>
        <v>45.72</v>
      </c>
      <c r="O493" s="36">
        <v>18</v>
      </c>
      <c r="P493" s="36"/>
      <c r="Q493" s="20">
        <v>3</v>
      </c>
      <c r="R493" s="112">
        <f t="shared" si="545"/>
        <v>4</v>
      </c>
      <c r="S493" s="42" t="str">
        <f t="shared" si="568"/>
        <v>1834</v>
      </c>
      <c r="T493" s="19" t="str">
        <f t="shared" si="570"/>
        <v>Molly Hagan</v>
      </c>
      <c r="U493" s="19" t="str">
        <f t="shared" si="570"/>
        <v>Heath Mount</v>
      </c>
      <c r="V493" s="30">
        <f t="shared" si="570"/>
        <v>45.72</v>
      </c>
      <c r="X493" s="17">
        <f t="shared" si="559"/>
        <v>3</v>
      </c>
      <c r="Y493" s="19">
        <f t="shared" si="560"/>
        <v>4</v>
      </c>
      <c r="Z493" s="43">
        <f>VLOOKUP($S493,'Programme and CT sheets'!$A:$I,8,)</f>
        <v>44.77</v>
      </c>
      <c r="AB493" s="44" t="str">
        <f t="shared" si="561"/>
        <v>Molly Hagan</v>
      </c>
      <c r="AC493" s="44" t="str">
        <f t="shared" si="562"/>
        <v>Heath Mount</v>
      </c>
      <c r="AE493" s="11">
        <f t="shared" si="552"/>
        <v>12</v>
      </c>
      <c r="AF493" s="7">
        <f t="shared" si="563"/>
        <v>44.77</v>
      </c>
      <c r="AG493" s="7"/>
      <c r="AH493" s="147">
        <f t="shared" si="564"/>
        <v>20</v>
      </c>
      <c r="AI493" s="135" t="str">
        <f t="shared" si="555"/>
        <v>Amber Harber</v>
      </c>
      <c r="AJ493" s="135" t="str">
        <f t="shared" si="556"/>
        <v>Killigrew</v>
      </c>
      <c r="AK493" s="148">
        <f t="shared" si="557"/>
        <v>45.2</v>
      </c>
      <c r="AL493" s="148">
        <f t="shared" si="558"/>
        <v>48.69</v>
      </c>
      <c r="AM493" s="149" t="str">
        <f>IFERROR(IF(FIND("DQ",AL493),VLOOKUP(AL493,'DQ Codes'!$B:$C,2,),""),"")</f>
        <v/>
      </c>
    </row>
    <row r="494" spans="2:39" ht="15" customHeight="1" x14ac:dyDescent="0.25">
      <c r="B494" s="11">
        <v>21</v>
      </c>
      <c r="C494" s="8" t="s">
        <v>76</v>
      </c>
      <c r="D494" t="s">
        <v>54</v>
      </c>
      <c r="E494" s="7">
        <v>45.2</v>
      </c>
      <c r="K494" s="111">
        <v>5</v>
      </c>
      <c r="L494" s="38" t="str">
        <f t="shared" si="565"/>
        <v>Amber Harber</v>
      </c>
      <c r="M494" s="38" t="str">
        <f t="shared" si="566"/>
        <v>Killigrew</v>
      </c>
      <c r="N494" s="39">
        <f t="shared" si="567"/>
        <v>45.2</v>
      </c>
      <c r="O494" s="36">
        <v>18</v>
      </c>
      <c r="P494" s="36"/>
      <c r="Q494" s="20">
        <v>3</v>
      </c>
      <c r="R494" s="112">
        <f t="shared" si="545"/>
        <v>5</v>
      </c>
      <c r="S494" s="42" t="str">
        <f t="shared" si="568"/>
        <v>1835</v>
      </c>
      <c r="T494" s="19" t="str">
        <f t="shared" si="570"/>
        <v>Amber Harber</v>
      </c>
      <c r="U494" s="19" t="str">
        <f t="shared" si="570"/>
        <v>Killigrew</v>
      </c>
      <c r="V494" s="30">
        <f t="shared" si="570"/>
        <v>45.2</v>
      </c>
      <c r="X494" s="17">
        <f t="shared" si="559"/>
        <v>3</v>
      </c>
      <c r="Y494" s="19">
        <f t="shared" si="560"/>
        <v>5</v>
      </c>
      <c r="Z494" s="43">
        <f>VLOOKUP($S494,'Programme and CT sheets'!$A:$I,8,)</f>
        <v>48.69</v>
      </c>
      <c r="AB494" s="44" t="str">
        <f t="shared" si="561"/>
        <v>Amber Harber</v>
      </c>
      <c r="AC494" s="44" t="str">
        <f t="shared" si="562"/>
        <v>Killigrew</v>
      </c>
      <c r="AE494" s="11">
        <f t="shared" si="552"/>
        <v>20</v>
      </c>
      <c r="AF494" s="7">
        <f t="shared" si="563"/>
        <v>48.69</v>
      </c>
      <c r="AG494" s="7"/>
      <c r="AH494" s="147">
        <f t="shared" si="564"/>
        <v>21</v>
      </c>
      <c r="AI494" s="135" t="str">
        <f t="shared" si="555"/>
        <v>Emma Hockney</v>
      </c>
      <c r="AJ494" s="135" t="str">
        <f t="shared" si="556"/>
        <v>Berkhamsted</v>
      </c>
      <c r="AK494" s="148">
        <f t="shared" si="557"/>
        <v>52.34</v>
      </c>
      <c r="AL494" s="148">
        <f t="shared" si="558"/>
        <v>50.24</v>
      </c>
      <c r="AM494" s="149" t="str">
        <f>IFERROR(IF(FIND("DQ",AL494),VLOOKUP(AL494,'DQ Codes'!$B:$C,2,),""),"")</f>
        <v/>
      </c>
    </row>
    <row r="495" spans="2:39" ht="15" customHeight="1" x14ac:dyDescent="0.25">
      <c r="B495" s="11">
        <v>22</v>
      </c>
      <c r="C495" s="8" t="s">
        <v>74</v>
      </c>
      <c r="D495" t="s">
        <v>53</v>
      </c>
      <c r="E495" s="7">
        <v>45.14</v>
      </c>
      <c r="K495" s="107">
        <v>1</v>
      </c>
      <c r="L495" s="33" t="str">
        <f t="shared" si="565"/>
        <v>Maya Ghosh</v>
      </c>
      <c r="M495" s="33" t="str">
        <f t="shared" si="566"/>
        <v>Manor Lodge</v>
      </c>
      <c r="N495" s="34">
        <f t="shared" si="567"/>
        <v>45.14</v>
      </c>
      <c r="O495" s="36">
        <v>18</v>
      </c>
      <c r="P495" s="36"/>
      <c r="Q495" s="20">
        <v>4</v>
      </c>
      <c r="R495" s="112">
        <f t="shared" si="545"/>
        <v>1</v>
      </c>
      <c r="S495" s="42" t="str">
        <f t="shared" si="568"/>
        <v>1841</v>
      </c>
      <c r="T495" s="19" t="str">
        <f t="shared" ref="T495:V502" si="571">VLOOKUP($R495,$K$495:$N$502,T$28,)</f>
        <v>Maya Ghosh</v>
      </c>
      <c r="U495" s="19" t="str">
        <f t="shared" si="571"/>
        <v>Manor Lodge</v>
      </c>
      <c r="V495" s="30">
        <f t="shared" si="571"/>
        <v>45.14</v>
      </c>
      <c r="X495" s="17">
        <f t="shared" si="559"/>
        <v>4</v>
      </c>
      <c r="Y495" s="19">
        <f t="shared" si="560"/>
        <v>1</v>
      </c>
      <c r="Z495" s="43">
        <f>VLOOKUP($S495,'Programme and CT sheets'!$A:$I,8,)</f>
        <v>44.67</v>
      </c>
      <c r="AB495" s="44" t="str">
        <f t="shared" si="561"/>
        <v>Maya Ghosh</v>
      </c>
      <c r="AC495" s="44" t="str">
        <f t="shared" si="562"/>
        <v>Manor Lodge</v>
      </c>
      <c r="AE495" s="11">
        <f t="shared" si="552"/>
        <v>10</v>
      </c>
      <c r="AF495" s="7">
        <f t="shared" si="563"/>
        <v>44.67</v>
      </c>
      <c r="AG495" s="7"/>
      <c r="AH495" s="147">
        <f t="shared" si="564"/>
        <v>22</v>
      </c>
      <c r="AI495" s="135" t="str">
        <f t="shared" si="555"/>
        <v>Lia Armstrong</v>
      </c>
      <c r="AJ495" s="135" t="str">
        <f t="shared" si="556"/>
        <v>Great Missenden</v>
      </c>
      <c r="AK495" s="148">
        <f t="shared" si="557"/>
        <v>50.1</v>
      </c>
      <c r="AL495" s="148">
        <f t="shared" si="558"/>
        <v>50.65</v>
      </c>
      <c r="AM495" s="149" t="str">
        <f>IFERROR(IF(FIND("DQ",AL495),VLOOKUP(AL495,'DQ Codes'!$B:$C,2,),""),"")</f>
        <v/>
      </c>
    </row>
    <row r="496" spans="2:39" ht="15" customHeight="1" x14ac:dyDescent="0.25">
      <c r="B496" s="11">
        <v>23</v>
      </c>
      <c r="C496" s="8" t="s">
        <v>64</v>
      </c>
      <c r="D496" t="s">
        <v>46</v>
      </c>
      <c r="E496" s="7">
        <v>43.71</v>
      </c>
      <c r="K496" s="108">
        <v>8</v>
      </c>
      <c r="L496" s="36" t="str">
        <f t="shared" si="565"/>
        <v>Alexandra Braniff</v>
      </c>
      <c r="M496" s="36" t="str">
        <f t="shared" si="566"/>
        <v>Cassiobury</v>
      </c>
      <c r="N496" s="37">
        <f t="shared" si="567"/>
        <v>43.71</v>
      </c>
      <c r="O496" s="36">
        <v>18</v>
      </c>
      <c r="P496" s="36"/>
      <c r="Q496" s="20">
        <v>4</v>
      </c>
      <c r="R496" s="112">
        <f t="shared" si="545"/>
        <v>8</v>
      </c>
      <c r="S496" s="42" t="str">
        <f t="shared" si="568"/>
        <v>1848</v>
      </c>
      <c r="T496" s="19" t="str">
        <f t="shared" si="571"/>
        <v>Alexandra Braniff</v>
      </c>
      <c r="U496" s="19" t="str">
        <f t="shared" si="571"/>
        <v>Cassiobury</v>
      </c>
      <c r="V496" s="30">
        <f t="shared" si="571"/>
        <v>43.71</v>
      </c>
      <c r="X496" s="17">
        <f t="shared" si="559"/>
        <v>4</v>
      </c>
      <c r="Y496" s="19">
        <f t="shared" si="560"/>
        <v>8</v>
      </c>
      <c r="Z496" s="43">
        <f>VLOOKUP($S496,'Programme and CT sheets'!$A:$I,8,)</f>
        <v>43.13</v>
      </c>
      <c r="AB496" s="44" t="str">
        <f t="shared" si="561"/>
        <v>Alexandra Braniff</v>
      </c>
      <c r="AC496" s="44" t="str">
        <f t="shared" si="562"/>
        <v>Cassiobury</v>
      </c>
      <c r="AE496" s="11">
        <f t="shared" si="552"/>
        <v>5</v>
      </c>
      <c r="AF496" s="7">
        <f t="shared" si="563"/>
        <v>43.13</v>
      </c>
      <c r="AG496" s="7"/>
      <c r="AH496" s="147">
        <f t="shared" si="564"/>
        <v>23</v>
      </c>
      <c r="AI496" s="135" t="str">
        <f t="shared" si="555"/>
        <v>Áine Dunwoodie</v>
      </c>
      <c r="AJ496" s="135" t="str">
        <f t="shared" si="556"/>
        <v>Abbot's Hill</v>
      </c>
      <c r="AK496" s="148">
        <f t="shared" si="557"/>
        <v>51.66</v>
      </c>
      <c r="AL496" s="148">
        <f t="shared" si="558"/>
        <v>51.98</v>
      </c>
      <c r="AM496" s="149" t="str">
        <f>IFERROR(IF(FIND("DQ",AL496),VLOOKUP(AL496,'DQ Codes'!$B:$C,2,),""),"")</f>
        <v/>
      </c>
    </row>
    <row r="497" spans="2:39" ht="15" customHeight="1" x14ac:dyDescent="0.25">
      <c r="B497" s="11">
        <v>24</v>
      </c>
      <c r="C497" s="8" t="s">
        <v>85</v>
      </c>
      <c r="D497" t="s">
        <v>59</v>
      </c>
      <c r="E497" s="7">
        <v>43.1</v>
      </c>
      <c r="K497" s="108">
        <v>2</v>
      </c>
      <c r="L497" s="36" t="str">
        <f t="shared" si="565"/>
        <v>Annie Reynolds</v>
      </c>
      <c r="M497" s="36" t="str">
        <f t="shared" si="566"/>
        <v>Heatherton House</v>
      </c>
      <c r="N497" s="37">
        <f t="shared" si="567"/>
        <v>43.1</v>
      </c>
      <c r="O497" s="36">
        <v>18</v>
      </c>
      <c r="P497" s="36"/>
      <c r="Q497" s="20">
        <v>4</v>
      </c>
      <c r="R497" s="112">
        <f t="shared" si="545"/>
        <v>2</v>
      </c>
      <c r="S497" s="42" t="str">
        <f t="shared" si="568"/>
        <v>1842</v>
      </c>
      <c r="T497" s="19" t="str">
        <f t="shared" si="571"/>
        <v>Annie Reynolds</v>
      </c>
      <c r="U497" s="19" t="str">
        <f t="shared" si="571"/>
        <v>Heatherton House</v>
      </c>
      <c r="V497" s="30">
        <f t="shared" si="571"/>
        <v>43.1</v>
      </c>
      <c r="X497" s="17">
        <f t="shared" si="559"/>
        <v>4</v>
      </c>
      <c r="Y497" s="19">
        <f t="shared" si="560"/>
        <v>2</v>
      </c>
      <c r="Z497" s="43">
        <f>VLOOKUP($S497,'Programme and CT sheets'!$A:$I,8,)</f>
        <v>43.49</v>
      </c>
      <c r="AB497" s="44" t="str">
        <f t="shared" si="561"/>
        <v>Annie Reynolds</v>
      </c>
      <c r="AC497" s="44" t="str">
        <f t="shared" si="562"/>
        <v>Heatherton House</v>
      </c>
      <c r="AE497" s="11">
        <f t="shared" si="552"/>
        <v>6</v>
      </c>
      <c r="AF497" s="7">
        <f t="shared" si="563"/>
        <v>43.49</v>
      </c>
      <c r="AG497" s="7"/>
      <c r="AH497" s="147">
        <f t="shared" si="564"/>
        <v>24</v>
      </c>
      <c r="AI497" s="135" t="str">
        <f t="shared" si="555"/>
        <v>Olivia Riley</v>
      </c>
      <c r="AJ497" s="135" t="str">
        <f t="shared" si="556"/>
        <v>De Havilland</v>
      </c>
      <c r="AK497" s="148">
        <f t="shared" si="557"/>
        <v>50.24</v>
      </c>
      <c r="AL497" s="148">
        <f t="shared" si="558"/>
        <v>52.03</v>
      </c>
      <c r="AM497" s="149" t="str">
        <f>IFERROR(IF(FIND("DQ",AL497),VLOOKUP(AL497,'DQ Codes'!$B:$C,2,),""),"")</f>
        <v/>
      </c>
    </row>
    <row r="498" spans="2:39" ht="15" customHeight="1" x14ac:dyDescent="0.25">
      <c r="B498" s="11">
        <v>25</v>
      </c>
      <c r="C498" s="8" t="s">
        <v>84</v>
      </c>
      <c r="D498" t="s">
        <v>58</v>
      </c>
      <c r="E498" s="7">
        <v>43</v>
      </c>
      <c r="K498" s="108">
        <v>7</v>
      </c>
      <c r="L498" s="36" t="str">
        <f t="shared" si="565"/>
        <v>Lucy Quill</v>
      </c>
      <c r="M498" s="36" t="str">
        <f t="shared" si="566"/>
        <v>The Gateway</v>
      </c>
      <c r="N498" s="37">
        <f t="shared" si="567"/>
        <v>43</v>
      </c>
      <c r="O498" s="36">
        <v>18</v>
      </c>
      <c r="P498" s="36"/>
      <c r="Q498" s="20">
        <v>4</v>
      </c>
      <c r="R498" s="112">
        <f t="shared" si="545"/>
        <v>7</v>
      </c>
      <c r="S498" s="42" t="str">
        <f t="shared" si="568"/>
        <v>1847</v>
      </c>
      <c r="T498" s="19" t="str">
        <f t="shared" si="571"/>
        <v>Lucy Quill</v>
      </c>
      <c r="U498" s="19" t="str">
        <f t="shared" si="571"/>
        <v>The Gateway</v>
      </c>
      <c r="V498" s="30">
        <f t="shared" si="571"/>
        <v>43</v>
      </c>
      <c r="X498" s="17">
        <f t="shared" si="559"/>
        <v>4</v>
      </c>
      <c r="Y498" s="19">
        <f t="shared" si="560"/>
        <v>7</v>
      </c>
      <c r="Z498" s="43">
        <f>VLOOKUP($S498,'Programme and CT sheets'!$A:$I,8,)</f>
        <v>41.41</v>
      </c>
      <c r="AB498" s="44" t="str">
        <f t="shared" si="561"/>
        <v>Lucy Quill</v>
      </c>
      <c r="AC498" s="44" t="str">
        <f t="shared" si="562"/>
        <v>The Gateway</v>
      </c>
      <c r="AE498" s="11">
        <f t="shared" si="552"/>
        <v>4</v>
      </c>
      <c r="AF498" s="7">
        <f t="shared" si="563"/>
        <v>41.41</v>
      </c>
      <c r="AG498" s="7"/>
      <c r="AH498" s="147">
        <f t="shared" si="564"/>
        <v>25</v>
      </c>
      <c r="AI498" s="135" t="str">
        <f t="shared" si="555"/>
        <v>Amelia Jones</v>
      </c>
      <c r="AJ498" s="135" t="str">
        <f t="shared" si="556"/>
        <v>Russell School</v>
      </c>
      <c r="AK498" s="148">
        <f t="shared" si="557"/>
        <v>53.54</v>
      </c>
      <c r="AL498" s="148">
        <f t="shared" si="558"/>
        <v>53.12</v>
      </c>
      <c r="AM498" s="149" t="str">
        <f>IFERROR(IF(FIND("DQ",AL498),VLOOKUP(AL498,'DQ Codes'!$B:$C,2,),""),"")</f>
        <v/>
      </c>
    </row>
    <row r="499" spans="2:39" ht="15" x14ac:dyDescent="0.25">
      <c r="B499" s="11">
        <v>26</v>
      </c>
      <c r="C499" s="8" t="s">
        <v>213</v>
      </c>
      <c r="D499" t="s">
        <v>49</v>
      </c>
      <c r="E499" s="7">
        <v>42.35</v>
      </c>
      <c r="K499" s="108">
        <v>3</v>
      </c>
      <c r="L499" s="36" t="str">
        <f t="shared" si="565"/>
        <v>Libby Button</v>
      </c>
      <c r="M499" s="36" t="str">
        <f t="shared" si="566"/>
        <v>Maltman's Green</v>
      </c>
      <c r="N499" s="37">
        <f t="shared" si="567"/>
        <v>42.35</v>
      </c>
      <c r="O499" s="36">
        <v>18</v>
      </c>
      <c r="P499" s="36"/>
      <c r="Q499" s="20">
        <v>4</v>
      </c>
      <c r="R499" s="112">
        <f t="shared" si="545"/>
        <v>3</v>
      </c>
      <c r="S499" s="42" t="str">
        <f t="shared" si="568"/>
        <v>1843</v>
      </c>
      <c r="T499" s="19" t="str">
        <f t="shared" si="571"/>
        <v>Libby Button</v>
      </c>
      <c r="U499" s="19" t="str">
        <f t="shared" si="571"/>
        <v>Maltman's Green</v>
      </c>
      <c r="V499" s="30">
        <f t="shared" si="571"/>
        <v>42.35</v>
      </c>
      <c r="X499" s="17">
        <f t="shared" si="559"/>
        <v>4</v>
      </c>
      <c r="Y499" s="19">
        <f t="shared" si="560"/>
        <v>3</v>
      </c>
      <c r="Z499" s="43">
        <f>VLOOKUP($S499,'Programme and CT sheets'!$A:$I,8,)</f>
        <v>39.79</v>
      </c>
      <c r="AB499" s="44" t="str">
        <f t="shared" si="561"/>
        <v>Libby Button</v>
      </c>
      <c r="AC499" s="44" t="str">
        <f t="shared" si="562"/>
        <v>Maltman's Green</v>
      </c>
      <c r="AE499" s="11">
        <f t="shared" si="552"/>
        <v>3</v>
      </c>
      <c r="AF499" s="7">
        <f t="shared" si="563"/>
        <v>39.79</v>
      </c>
      <c r="AG499" s="7"/>
      <c r="AH499" s="147">
        <f t="shared" si="564"/>
        <v>26</v>
      </c>
      <c r="AI499" s="135" t="str">
        <f t="shared" si="555"/>
        <v>Jemima  Cadge</v>
      </c>
      <c r="AJ499" s="135" t="str">
        <f t="shared" si="556"/>
        <v>Berkhamsted</v>
      </c>
      <c r="AK499" s="148">
        <f t="shared" si="557"/>
        <v>50.71</v>
      </c>
      <c r="AL499" s="148" t="s">
        <v>458</v>
      </c>
      <c r="AM499" s="149" t="str">
        <f>IFERROR(IF(FIND("DQ",AL499),VLOOKUP(AL499,'DQ Codes'!$B:$C,2,),""),"")</f>
        <v xml:space="preserve">Not on back when leaving wall </v>
      </c>
    </row>
    <row r="500" spans="2:39" ht="15" customHeight="1" x14ac:dyDescent="0.25">
      <c r="B500" s="11">
        <v>27</v>
      </c>
      <c r="C500" s="8" t="s">
        <v>90</v>
      </c>
      <c r="D500" t="s">
        <v>61</v>
      </c>
      <c r="E500" s="7">
        <v>41.93</v>
      </c>
      <c r="K500" s="108">
        <v>6</v>
      </c>
      <c r="L500" s="36" t="str">
        <f t="shared" si="565"/>
        <v>Raissa Vickery</v>
      </c>
      <c r="M500" s="36" t="str">
        <f t="shared" si="566"/>
        <v>St Alban's High Sch</v>
      </c>
      <c r="N500" s="37">
        <f t="shared" si="567"/>
        <v>41.93</v>
      </c>
      <c r="O500" s="36">
        <v>18</v>
      </c>
      <c r="P500" s="36"/>
      <c r="Q500" s="20">
        <v>4</v>
      </c>
      <c r="R500" s="112">
        <f t="shared" si="545"/>
        <v>6</v>
      </c>
      <c r="S500" s="42" t="str">
        <f t="shared" si="568"/>
        <v>1846</v>
      </c>
      <c r="T500" s="19" t="str">
        <f t="shared" si="571"/>
        <v>Raissa Vickery</v>
      </c>
      <c r="U500" s="19" t="str">
        <f t="shared" si="571"/>
        <v>St Alban's High Sch</v>
      </c>
      <c r="V500" s="30">
        <f t="shared" si="571"/>
        <v>41.93</v>
      </c>
      <c r="X500" s="17">
        <f t="shared" si="559"/>
        <v>4</v>
      </c>
      <c r="Y500" s="19">
        <f t="shared" si="560"/>
        <v>6</v>
      </c>
      <c r="Z500" s="43">
        <f>VLOOKUP($S500,'Programme and CT sheets'!$A:$I,8,)</f>
        <v>199.8</v>
      </c>
      <c r="AB500" s="44" t="str">
        <f t="shared" si="561"/>
        <v>Raissa Vickery</v>
      </c>
      <c r="AC500" s="44" t="str">
        <f t="shared" si="562"/>
        <v>St Alban's High Sch</v>
      </c>
      <c r="AE500" s="11">
        <f t="shared" si="552"/>
        <v>27</v>
      </c>
      <c r="AF500" s="7">
        <f t="shared" si="563"/>
        <v>199.8</v>
      </c>
      <c r="AG500" s="7"/>
      <c r="AH500" s="147">
        <f t="shared" si="564"/>
        <v>27</v>
      </c>
      <c r="AI500" s="135" t="str">
        <f t="shared" si="555"/>
        <v>Raissa Vickery</v>
      </c>
      <c r="AJ500" s="135" t="str">
        <f t="shared" si="556"/>
        <v>St Alban's High Sch</v>
      </c>
      <c r="AK500" s="148">
        <f t="shared" si="557"/>
        <v>41.93</v>
      </c>
      <c r="AL500" s="148" t="s">
        <v>499</v>
      </c>
      <c r="AM500" s="149" t="str">
        <f>IFERROR(IF(FIND("DQ",AL500),VLOOKUP(AL500,'DQ Codes'!$B:$C,2,),""),"")</f>
        <v/>
      </c>
    </row>
    <row r="501" spans="2:39" ht="15" customHeight="1" x14ac:dyDescent="0.25">
      <c r="B501" s="11">
        <v>28</v>
      </c>
      <c r="C501" s="27" t="s">
        <v>88</v>
      </c>
      <c r="D501" t="s">
        <v>22</v>
      </c>
      <c r="E501" s="7">
        <v>41.72</v>
      </c>
      <c r="K501" s="108">
        <v>4</v>
      </c>
      <c r="L501" s="36" t="str">
        <f t="shared" si="565"/>
        <v>Kreswin Smith</v>
      </c>
      <c r="M501" s="36" t="str">
        <f t="shared" si="566"/>
        <v>Great Missenden</v>
      </c>
      <c r="N501" s="37">
        <f t="shared" si="567"/>
        <v>41.72</v>
      </c>
      <c r="O501" s="36">
        <v>18</v>
      </c>
      <c r="P501" s="36"/>
      <c r="Q501" s="20">
        <v>4</v>
      </c>
      <c r="R501" s="112">
        <f t="shared" si="545"/>
        <v>4</v>
      </c>
      <c r="S501" s="42" t="str">
        <f t="shared" si="568"/>
        <v>1844</v>
      </c>
      <c r="T501" s="19" t="str">
        <f t="shared" si="571"/>
        <v>Kreswin Smith</v>
      </c>
      <c r="U501" s="19" t="str">
        <f t="shared" si="571"/>
        <v>Great Missenden</v>
      </c>
      <c r="V501" s="30">
        <f t="shared" si="571"/>
        <v>41.72</v>
      </c>
      <c r="X501" s="17">
        <f t="shared" si="559"/>
        <v>4</v>
      </c>
      <c r="Y501" s="19">
        <f t="shared" si="560"/>
        <v>4</v>
      </c>
      <c r="Z501" s="43">
        <f>VLOOKUP($S501,'Programme and CT sheets'!$A:$I,8,)</f>
        <v>37.65</v>
      </c>
      <c r="AB501" s="44" t="str">
        <f t="shared" si="561"/>
        <v>Kreswin Smith</v>
      </c>
      <c r="AC501" s="44" t="str">
        <f t="shared" si="562"/>
        <v>Great Missenden</v>
      </c>
      <c r="AE501" s="11">
        <f t="shared" si="552"/>
        <v>2</v>
      </c>
      <c r="AF501" s="7">
        <f t="shared" si="563"/>
        <v>37.65</v>
      </c>
      <c r="AG501" s="7"/>
      <c r="AH501" s="147">
        <f t="shared" si="564"/>
        <v>28</v>
      </c>
      <c r="AI501" s="135" t="str">
        <f t="shared" si="555"/>
        <v>Yasmin Meadows</v>
      </c>
      <c r="AJ501" s="135" t="str">
        <f t="shared" si="556"/>
        <v>St John Fisher</v>
      </c>
      <c r="AK501" s="148">
        <f t="shared" si="557"/>
        <v>48</v>
      </c>
      <c r="AL501" s="148" t="s">
        <v>499</v>
      </c>
      <c r="AM501" s="149" t="str">
        <f>IFERROR(IF(FIND("DQ",AL501),VLOOKUP(AL501,'DQ Codes'!$B:$C,2,),""),"")</f>
        <v/>
      </c>
    </row>
    <row r="502" spans="2:39" ht="15" customHeight="1" x14ac:dyDescent="0.25">
      <c r="B502" s="11">
        <v>29</v>
      </c>
      <c r="C502" s="8" t="s">
        <v>63</v>
      </c>
      <c r="D502" t="s">
        <v>45</v>
      </c>
      <c r="E502" s="7">
        <v>38.44</v>
      </c>
      <c r="K502" s="111">
        <v>5</v>
      </c>
      <c r="L502" s="38" t="str">
        <f t="shared" si="565"/>
        <v>Tsala Bernholt</v>
      </c>
      <c r="M502" s="38" t="str">
        <f t="shared" si="566"/>
        <v>Haberdashers Girls</v>
      </c>
      <c r="N502" s="39">
        <f t="shared" si="567"/>
        <v>38.44</v>
      </c>
      <c r="O502" s="36">
        <v>18</v>
      </c>
      <c r="P502" s="36"/>
      <c r="Q502" s="20">
        <v>4</v>
      </c>
      <c r="R502" s="112">
        <f t="shared" si="545"/>
        <v>5</v>
      </c>
      <c r="S502" s="42" t="str">
        <f t="shared" si="568"/>
        <v>1845</v>
      </c>
      <c r="T502" s="19" t="str">
        <f t="shared" si="571"/>
        <v>Tsala Bernholt</v>
      </c>
      <c r="U502" s="19" t="str">
        <f t="shared" si="571"/>
        <v>Haberdashers Girls</v>
      </c>
      <c r="V502" s="30">
        <f t="shared" si="571"/>
        <v>38.44</v>
      </c>
      <c r="X502" s="17">
        <f t="shared" si="559"/>
        <v>4</v>
      </c>
      <c r="Y502" s="19">
        <f t="shared" si="560"/>
        <v>5</v>
      </c>
      <c r="Z502" s="43">
        <f>VLOOKUP($S502,'Programme and CT sheets'!$A:$I,8,)</f>
        <v>37.64</v>
      </c>
      <c r="AB502" s="44" t="str">
        <f t="shared" si="561"/>
        <v>Tsala Bernholt</v>
      </c>
      <c r="AC502" s="44" t="str">
        <f t="shared" si="562"/>
        <v>Haberdashers Girls</v>
      </c>
      <c r="AE502" s="11">
        <f t="shared" si="552"/>
        <v>1</v>
      </c>
      <c r="AF502" s="7">
        <f t="shared" si="563"/>
        <v>37.64</v>
      </c>
      <c r="AG502" s="7"/>
      <c r="AH502" s="147">
        <f t="shared" si="564"/>
        <v>29</v>
      </c>
      <c r="AI502" s="135" t="str">
        <f t="shared" si="555"/>
        <v>Phoebe  Rainbow</v>
      </c>
      <c r="AJ502" s="135" t="str">
        <f t="shared" si="556"/>
        <v>Christ Church</v>
      </c>
      <c r="AK502" s="148">
        <f t="shared" si="557"/>
        <v>50.95</v>
      </c>
      <c r="AL502" s="148" t="s">
        <v>499</v>
      </c>
      <c r="AM502" s="149" t="str">
        <f>IFERROR(IF(FIND("DQ",AL502),VLOOKUP(AL502,'DQ Codes'!$B:$C,2,),""),"")</f>
        <v/>
      </c>
    </row>
    <row r="503" spans="2:39" ht="15" customHeight="1" x14ac:dyDescent="0.25">
      <c r="C503" s="8"/>
      <c r="E503" s="7"/>
      <c r="K503" s="153"/>
      <c r="L503" s="36"/>
      <c r="M503" s="36"/>
      <c r="N503" s="36"/>
      <c r="O503" s="36"/>
      <c r="P503" s="36"/>
      <c r="Q503" s="20"/>
      <c r="R503" s="112"/>
      <c r="S503" s="42"/>
      <c r="V503" s="30"/>
      <c r="X503" s="17"/>
      <c r="Z503" s="43"/>
      <c r="AB503" s="44"/>
      <c r="AC503" s="44"/>
      <c r="AE503" s="11"/>
      <c r="AF503" s="7"/>
      <c r="AG503" s="7"/>
      <c r="AH503" s="147"/>
      <c r="AK503" s="148"/>
      <c r="AL503" s="148"/>
    </row>
    <row r="504" spans="2:39" ht="15" customHeight="1" x14ac:dyDescent="0.2">
      <c r="C504" s="8"/>
      <c r="E504" s="7"/>
      <c r="AH504" s="136" t="str">
        <f>B505&amp;" - "&amp;C505&amp;" - "&amp;E505</f>
        <v>Event 19 - Year 6 Boys - 50m Backstroke</v>
      </c>
    </row>
    <row r="505" spans="2:39" ht="15" customHeight="1" x14ac:dyDescent="0.2">
      <c r="B505" s="24" t="s">
        <v>352</v>
      </c>
      <c r="C505" s="2" t="s">
        <v>3</v>
      </c>
      <c r="D505" s="1"/>
      <c r="E505" s="13" t="s">
        <v>7</v>
      </c>
      <c r="G505" s="17" t="s">
        <v>358</v>
      </c>
      <c r="I505" s="19">
        <v>5</v>
      </c>
      <c r="K505" s="19" t="s">
        <v>365</v>
      </c>
      <c r="O505" s="19" t="s">
        <v>368</v>
      </c>
      <c r="P505" s="19" t="s">
        <v>369</v>
      </c>
      <c r="Q505" s="19" t="s">
        <v>367</v>
      </c>
      <c r="R505" s="19" t="s">
        <v>366</v>
      </c>
      <c r="T505" s="19">
        <v>2</v>
      </c>
      <c r="U505" s="19">
        <f>T505+1</f>
        <v>3</v>
      </c>
      <c r="V505" s="17">
        <f>U505+1</f>
        <v>4</v>
      </c>
      <c r="X505" s="19" t="s">
        <v>367</v>
      </c>
      <c r="Y505" s="19" t="s">
        <v>366</v>
      </c>
      <c r="Z505" s="19" t="s">
        <v>372</v>
      </c>
      <c r="AA505" s="19" t="s">
        <v>373</v>
      </c>
      <c r="AB505" s="19" t="s">
        <v>369</v>
      </c>
      <c r="AC505" s="19" t="s">
        <v>374</v>
      </c>
      <c r="AE505" s="19" t="s">
        <v>375</v>
      </c>
      <c r="AF505" s="19"/>
      <c r="AG505" s="19" t="s">
        <v>371</v>
      </c>
      <c r="AH505" s="145" t="s">
        <v>382</v>
      </c>
      <c r="AI505" s="145" t="s">
        <v>369</v>
      </c>
      <c r="AJ505" s="145" t="s">
        <v>374</v>
      </c>
      <c r="AK505" s="146" t="s">
        <v>384</v>
      </c>
      <c r="AL505" s="146" t="s">
        <v>383</v>
      </c>
    </row>
    <row r="506" spans="2:39" ht="15" customHeight="1" x14ac:dyDescent="0.25">
      <c r="B506" s="11">
        <v>1</v>
      </c>
      <c r="C506" t="s">
        <v>198</v>
      </c>
      <c r="D506" t="s">
        <v>361</v>
      </c>
      <c r="E506" s="7">
        <v>49.8</v>
      </c>
      <c r="K506" s="113">
        <v>8</v>
      </c>
      <c r="L506" s="33" t="str">
        <f t="shared" ref="L506:L512" si="572">C506</f>
        <v>Adam Tricot</v>
      </c>
      <c r="M506" s="33" t="str">
        <f t="shared" ref="M506:M512" si="573">D506</f>
        <v>Haberdasher's Boys</v>
      </c>
      <c r="N506" s="34">
        <f t="shared" ref="N506:N512" si="574">E506</f>
        <v>49.8</v>
      </c>
      <c r="O506" s="36">
        <v>19</v>
      </c>
      <c r="Q506" s="20">
        <v>1</v>
      </c>
      <c r="R506" s="112">
        <f t="shared" ref="R506:R544" si="575">K506</f>
        <v>8</v>
      </c>
      <c r="S506" s="42" t="str">
        <f t="shared" ref="S506:S512" si="576">CONCATENATE(TEXT(O506,0),TEXT(Q506,0),TEXT(R506,0))</f>
        <v>1918</v>
      </c>
      <c r="T506" s="19" t="str">
        <f t="shared" ref="T506:V512" si="577">VLOOKUP($R506,$K$506:$N$512,T$28,)</f>
        <v>Adam Tricot</v>
      </c>
      <c r="U506" s="19" t="str">
        <f t="shared" si="577"/>
        <v>Haberdasher's Boys</v>
      </c>
      <c r="V506" s="30">
        <f t="shared" si="577"/>
        <v>49.8</v>
      </c>
      <c r="X506" s="17">
        <f t="shared" ref="X506" si="578">IF(Q506="","",Q506)</f>
        <v>1</v>
      </c>
      <c r="Y506" s="19">
        <f t="shared" ref="Y506" si="579">R506</f>
        <v>8</v>
      </c>
      <c r="Z506" s="43">
        <f>VLOOKUP($S506,'Programme and CT sheets'!$A:$I,8,)</f>
        <v>46.67</v>
      </c>
      <c r="AB506" s="44" t="str">
        <f t="shared" ref="AB506" si="580">T506</f>
        <v>Adam Tricot</v>
      </c>
      <c r="AC506" s="44" t="str">
        <f t="shared" ref="AC506" si="581">U506</f>
        <v>Haberdasher's Boys</v>
      </c>
      <c r="AE506" s="11">
        <f>IFERROR(RANK(Z506,$Z$506:$Z$544,1),"DQ")</f>
        <v>30</v>
      </c>
      <c r="AF506" s="7">
        <f t="shared" ref="AF506" si="582">Z506</f>
        <v>46.67</v>
      </c>
      <c r="AG506" s="7"/>
      <c r="AH506" s="147">
        <f t="shared" ref="AH506" si="583">B506</f>
        <v>1</v>
      </c>
      <c r="AI506" s="135" t="str">
        <f>VLOOKUP(VLOOKUP($AH506,$AE$506:$AF$544,2,),$Z$506:$AC$544,3,)</f>
        <v>James Kaye</v>
      </c>
      <c r="AJ506" s="135" t="str">
        <f>VLOOKUP(VLOOKUP($AH506,$AE$506:$AF$544,2,),$Z$506:$AC$544,4,)</f>
        <v>Haberdashers Boys</v>
      </c>
      <c r="AK506" s="148">
        <f>VLOOKUP($AI506,$C$506:$E$544,3,)</f>
        <v>38.17</v>
      </c>
      <c r="AL506" s="148">
        <f>VLOOKUP($AH506,$AE$506:$AF$544,2,)</f>
        <v>37.83</v>
      </c>
      <c r="AM506" s="149" t="str">
        <f>IFERROR(IF(FIND("DQ",AL506),VLOOKUP(AL506,'DQ Codes'!$B:$C,2,),""),"")</f>
        <v/>
      </c>
    </row>
    <row r="507" spans="2:39" ht="15" customHeight="1" x14ac:dyDescent="0.25">
      <c r="B507" s="11">
        <v>2</v>
      </c>
      <c r="C507" t="s">
        <v>331</v>
      </c>
      <c r="D507" t="s">
        <v>330</v>
      </c>
      <c r="E507" s="7">
        <v>49.78</v>
      </c>
      <c r="K507" s="114">
        <v>2</v>
      </c>
      <c r="L507" s="36" t="str">
        <f t="shared" si="572"/>
        <v>Jonathan Key</v>
      </c>
      <c r="M507" s="36" t="str">
        <f t="shared" si="573"/>
        <v>St Christophers</v>
      </c>
      <c r="N507" s="37">
        <f t="shared" si="574"/>
        <v>49.78</v>
      </c>
      <c r="O507" s="36">
        <v>19</v>
      </c>
      <c r="P507" s="36"/>
      <c r="Q507" s="20">
        <v>1</v>
      </c>
      <c r="R507" s="112">
        <f t="shared" si="575"/>
        <v>2</v>
      </c>
      <c r="S507" s="42" t="str">
        <f t="shared" si="576"/>
        <v>1912</v>
      </c>
      <c r="T507" s="19" t="str">
        <f t="shared" si="577"/>
        <v>Jonathan Key</v>
      </c>
      <c r="U507" s="19" t="str">
        <f t="shared" si="577"/>
        <v>St Christophers</v>
      </c>
      <c r="V507" s="30">
        <f t="shared" si="577"/>
        <v>49.78</v>
      </c>
      <c r="X507" s="17">
        <f t="shared" ref="X507:X544" si="584">IF(Q507="","",Q507)</f>
        <v>1</v>
      </c>
      <c r="Y507" s="19">
        <f t="shared" ref="Y507:Y544" si="585">R507</f>
        <v>2</v>
      </c>
      <c r="Z507" s="43">
        <f>VLOOKUP($S507,'Programme and CT sheets'!$A:$I,8,)</f>
        <v>199.99</v>
      </c>
      <c r="AB507" s="44" t="str">
        <f t="shared" ref="AB507:AB544" si="586">T507</f>
        <v>Jonathan Key</v>
      </c>
      <c r="AC507" s="44" t="str">
        <f t="shared" ref="AC507:AC544" si="587">U507</f>
        <v>St Christophers</v>
      </c>
      <c r="AE507" s="11">
        <f t="shared" ref="AE507:AE544" si="588">IFERROR(RANK(Z507,$Z$506:$Z$544,1),"DQ")</f>
        <v>39</v>
      </c>
      <c r="AF507" s="7">
        <f t="shared" ref="AF507:AF544" si="589">Z507</f>
        <v>199.99</v>
      </c>
      <c r="AG507" s="7"/>
      <c r="AH507" s="147">
        <f t="shared" ref="AH507:AH544" si="590">B507</f>
        <v>2</v>
      </c>
      <c r="AI507" s="135" t="str">
        <f t="shared" ref="AI507:AI544" si="591">VLOOKUP(VLOOKUP($AH507,$AE$506:$AF$544,2,),$Z$506:$AC$544,3,)</f>
        <v>Alex Cooper</v>
      </c>
      <c r="AJ507" s="135" t="str">
        <f t="shared" ref="AJ507:AJ544" si="592">VLOOKUP(VLOOKUP($AH507,$AE$506:$AF$544,2,),$Z$506:$AC$544,4,)</f>
        <v>Polehampton</v>
      </c>
      <c r="AK507" s="148">
        <f t="shared" ref="AK507:AK544" si="593">VLOOKUP($AI507,$C$506:$E$544,3,)</f>
        <v>39.770000000000003</v>
      </c>
      <c r="AL507" s="148">
        <f t="shared" ref="AL507:AL539" si="594">VLOOKUP($AH507,$AE$506:$AF$544,2,)</f>
        <v>38.69</v>
      </c>
      <c r="AM507" s="149" t="str">
        <f>IFERROR(IF(FIND("DQ",AL507),VLOOKUP(AL507,'DQ Codes'!$B:$C,2,),""),"")</f>
        <v/>
      </c>
    </row>
    <row r="508" spans="2:39" ht="15" customHeight="1" x14ac:dyDescent="0.25">
      <c r="B508" s="11">
        <v>3</v>
      </c>
      <c r="C508" t="s">
        <v>308</v>
      </c>
      <c r="D508" t="s">
        <v>115</v>
      </c>
      <c r="E508" s="7">
        <v>49.31</v>
      </c>
      <c r="K508" s="114">
        <v>7</v>
      </c>
      <c r="L508" s="36" t="str">
        <f t="shared" si="572"/>
        <v>Harrison Blackman</v>
      </c>
      <c r="M508" s="36" t="str">
        <f t="shared" si="573"/>
        <v>Chalfont St Peter</v>
      </c>
      <c r="N508" s="37">
        <f t="shared" si="574"/>
        <v>49.31</v>
      </c>
      <c r="O508" s="36">
        <v>19</v>
      </c>
      <c r="P508" s="36"/>
      <c r="Q508" s="20">
        <v>1</v>
      </c>
      <c r="R508" s="112">
        <f t="shared" si="575"/>
        <v>7</v>
      </c>
      <c r="S508" s="42" t="str">
        <f t="shared" si="576"/>
        <v>1917</v>
      </c>
      <c r="T508" s="19" t="str">
        <f t="shared" si="577"/>
        <v>Harrison Blackman</v>
      </c>
      <c r="U508" s="19" t="str">
        <f t="shared" si="577"/>
        <v>Chalfont St Peter</v>
      </c>
      <c r="V508" s="30">
        <f t="shared" si="577"/>
        <v>49.31</v>
      </c>
      <c r="X508" s="17">
        <f t="shared" si="584"/>
        <v>1</v>
      </c>
      <c r="Y508" s="19">
        <f t="shared" si="585"/>
        <v>7</v>
      </c>
      <c r="Z508" s="43">
        <f>VLOOKUP($S508,'Programme and CT sheets'!$A:$I,8,)</f>
        <v>199.97</v>
      </c>
      <c r="AB508" s="44" t="str">
        <f t="shared" si="586"/>
        <v>Harrison Blackman</v>
      </c>
      <c r="AC508" s="44" t="str">
        <f t="shared" si="587"/>
        <v>Chalfont St Peter</v>
      </c>
      <c r="AE508" s="11">
        <f t="shared" si="588"/>
        <v>37</v>
      </c>
      <c r="AF508" s="7">
        <f t="shared" si="589"/>
        <v>199.97</v>
      </c>
      <c r="AG508" s="7"/>
      <c r="AH508" s="147">
        <f t="shared" si="590"/>
        <v>3</v>
      </c>
      <c r="AI508" s="135" t="str">
        <f t="shared" si="591"/>
        <v>Harry Gibb</v>
      </c>
      <c r="AJ508" s="135" t="str">
        <f t="shared" si="592"/>
        <v>Chalfont St Peter</v>
      </c>
      <c r="AK508" s="148">
        <f t="shared" si="593"/>
        <v>40.630000000000003</v>
      </c>
      <c r="AL508" s="148">
        <f t="shared" si="594"/>
        <v>38.81</v>
      </c>
      <c r="AM508" s="149" t="str">
        <f>IFERROR(IF(FIND("DQ",AL508),VLOOKUP(AL508,'DQ Codes'!$B:$C,2,),""),"")</f>
        <v/>
      </c>
    </row>
    <row r="509" spans="2:39" ht="15" customHeight="1" x14ac:dyDescent="0.25">
      <c r="B509" s="11">
        <v>4</v>
      </c>
      <c r="C509" t="s">
        <v>197</v>
      </c>
      <c r="D509" t="s">
        <v>361</v>
      </c>
      <c r="E509" s="7">
        <v>49.3</v>
      </c>
      <c r="K509" s="114">
        <v>3</v>
      </c>
      <c r="L509" s="36" t="str">
        <f t="shared" si="572"/>
        <v>Oliver Goodkind</v>
      </c>
      <c r="M509" s="36" t="str">
        <f t="shared" si="573"/>
        <v>Haberdasher's Boys</v>
      </c>
      <c r="N509" s="37">
        <f t="shared" si="574"/>
        <v>49.3</v>
      </c>
      <c r="O509" s="36">
        <v>19</v>
      </c>
      <c r="P509" s="36"/>
      <c r="Q509" s="20">
        <v>1</v>
      </c>
      <c r="R509" s="112">
        <f t="shared" si="575"/>
        <v>3</v>
      </c>
      <c r="S509" s="42" t="str">
        <f t="shared" si="576"/>
        <v>1913</v>
      </c>
      <c r="T509" s="19" t="str">
        <f t="shared" si="577"/>
        <v>Oliver Goodkind</v>
      </c>
      <c r="U509" s="19" t="str">
        <f t="shared" si="577"/>
        <v>Haberdasher's Boys</v>
      </c>
      <c r="V509" s="30">
        <f t="shared" si="577"/>
        <v>49.3</v>
      </c>
      <c r="X509" s="17">
        <f t="shared" si="584"/>
        <v>1</v>
      </c>
      <c r="Y509" s="19">
        <f t="shared" si="585"/>
        <v>3</v>
      </c>
      <c r="Z509" s="43">
        <f>VLOOKUP($S509,'Programme and CT sheets'!$A:$I,8,)</f>
        <v>53.51</v>
      </c>
      <c r="AB509" s="44" t="str">
        <f t="shared" si="586"/>
        <v>Oliver Goodkind</v>
      </c>
      <c r="AC509" s="44" t="str">
        <f t="shared" si="587"/>
        <v>Haberdasher's Boys</v>
      </c>
      <c r="AE509" s="11">
        <f t="shared" si="588"/>
        <v>34</v>
      </c>
      <c r="AF509" s="7">
        <f t="shared" si="589"/>
        <v>53.51</v>
      </c>
      <c r="AG509" s="7"/>
      <c r="AH509" s="147">
        <f t="shared" si="590"/>
        <v>4</v>
      </c>
      <c r="AI509" s="135" t="str">
        <f t="shared" si="591"/>
        <v>James Atwell</v>
      </c>
      <c r="AJ509" s="135" t="str">
        <f t="shared" si="592"/>
        <v>The Grove Jnr</v>
      </c>
      <c r="AK509" s="148">
        <f t="shared" si="593"/>
        <v>38.86</v>
      </c>
      <c r="AL509" s="148">
        <f t="shared" si="594"/>
        <v>39.92</v>
      </c>
      <c r="AM509" s="149" t="str">
        <f>IFERROR(IF(FIND("DQ",AL509),VLOOKUP(AL509,'DQ Codes'!$B:$C,2,),""),"")</f>
        <v/>
      </c>
    </row>
    <row r="510" spans="2:39" ht="15" customHeight="1" x14ac:dyDescent="0.25">
      <c r="B510" s="11">
        <v>5</v>
      </c>
      <c r="C510" t="s">
        <v>311</v>
      </c>
      <c r="D510" t="s">
        <v>147</v>
      </c>
      <c r="E510" s="7">
        <v>49.12</v>
      </c>
      <c r="K510" s="114">
        <v>6</v>
      </c>
      <c r="L510" s="36" t="str">
        <f t="shared" si="572"/>
        <v>Tom Martin</v>
      </c>
      <c r="M510" s="36" t="str">
        <f t="shared" si="573"/>
        <v>Thorpe House</v>
      </c>
      <c r="N510" s="37">
        <f t="shared" si="574"/>
        <v>49.12</v>
      </c>
      <c r="O510" s="36">
        <v>19</v>
      </c>
      <c r="P510" s="36"/>
      <c r="Q510" s="20">
        <v>1</v>
      </c>
      <c r="R510" s="112">
        <f t="shared" si="575"/>
        <v>6</v>
      </c>
      <c r="S510" s="42" t="str">
        <f t="shared" si="576"/>
        <v>1916</v>
      </c>
      <c r="T510" s="19" t="str">
        <f t="shared" si="577"/>
        <v>Tom Martin</v>
      </c>
      <c r="U510" s="19" t="str">
        <f t="shared" si="577"/>
        <v>Thorpe House</v>
      </c>
      <c r="V510" s="30">
        <f t="shared" si="577"/>
        <v>49.12</v>
      </c>
      <c r="X510" s="17">
        <f t="shared" si="584"/>
        <v>1</v>
      </c>
      <c r="Y510" s="19">
        <f t="shared" si="585"/>
        <v>6</v>
      </c>
      <c r="Z510" s="43">
        <f>VLOOKUP($S510,'Programme and CT sheets'!$A:$I,8,)</f>
        <v>51.13</v>
      </c>
      <c r="AB510" s="44" t="str">
        <f t="shared" si="586"/>
        <v>Tom Martin</v>
      </c>
      <c r="AC510" s="44" t="str">
        <f t="shared" si="587"/>
        <v>Thorpe House</v>
      </c>
      <c r="AE510" s="11">
        <f t="shared" si="588"/>
        <v>33</v>
      </c>
      <c r="AF510" s="7">
        <f t="shared" si="589"/>
        <v>51.13</v>
      </c>
      <c r="AG510" s="7"/>
      <c r="AH510" s="147">
        <f t="shared" si="590"/>
        <v>5</v>
      </c>
      <c r="AI510" s="135" t="str">
        <f t="shared" si="591"/>
        <v>Eamon Bradley</v>
      </c>
      <c r="AJ510" s="135" t="str">
        <f t="shared" si="592"/>
        <v>Bedford</v>
      </c>
      <c r="AK510" s="148">
        <f t="shared" si="593"/>
        <v>39.29</v>
      </c>
      <c r="AL510" s="148">
        <f t="shared" si="594"/>
        <v>40.1</v>
      </c>
      <c r="AM510" s="149" t="str">
        <f>IFERROR(IF(FIND("DQ",AL510),VLOOKUP(AL510,'DQ Codes'!$B:$C,2,),""),"")</f>
        <v/>
      </c>
    </row>
    <row r="511" spans="2:39" ht="15" customHeight="1" x14ac:dyDescent="0.25">
      <c r="B511" s="11">
        <v>6</v>
      </c>
      <c r="C511" t="s">
        <v>184</v>
      </c>
      <c r="D511" t="s">
        <v>185</v>
      </c>
      <c r="E511" s="7">
        <v>49.06</v>
      </c>
      <c r="K511" s="114">
        <v>4</v>
      </c>
      <c r="L511" s="36" t="str">
        <f t="shared" si="572"/>
        <v>Jasper Tumani</v>
      </c>
      <c r="M511" s="36" t="str">
        <f t="shared" si="573"/>
        <v>Foulds Primary</v>
      </c>
      <c r="N511" s="37">
        <f t="shared" si="574"/>
        <v>49.06</v>
      </c>
      <c r="O511" s="36">
        <v>19</v>
      </c>
      <c r="P511" s="36"/>
      <c r="Q511" s="20">
        <v>1</v>
      </c>
      <c r="R511" s="112">
        <f t="shared" si="575"/>
        <v>4</v>
      </c>
      <c r="S511" s="42" t="str">
        <f t="shared" si="576"/>
        <v>1914</v>
      </c>
      <c r="T511" s="19" t="str">
        <f t="shared" si="577"/>
        <v>Jasper Tumani</v>
      </c>
      <c r="U511" s="19" t="str">
        <f t="shared" si="577"/>
        <v>Foulds Primary</v>
      </c>
      <c r="V511" s="30">
        <f t="shared" si="577"/>
        <v>49.06</v>
      </c>
      <c r="X511" s="17">
        <f t="shared" si="584"/>
        <v>1</v>
      </c>
      <c r="Y511" s="19">
        <f t="shared" si="585"/>
        <v>4</v>
      </c>
      <c r="Z511" s="43">
        <f>VLOOKUP($S511,'Programme and CT sheets'!$A:$I,8,)</f>
        <v>47.03</v>
      </c>
      <c r="AB511" s="44" t="str">
        <f t="shared" si="586"/>
        <v>Jasper Tumani</v>
      </c>
      <c r="AC511" s="44" t="str">
        <f t="shared" si="587"/>
        <v>Foulds Primary</v>
      </c>
      <c r="AE511" s="11">
        <f t="shared" si="588"/>
        <v>32</v>
      </c>
      <c r="AF511" s="7">
        <f t="shared" si="589"/>
        <v>47.03</v>
      </c>
      <c r="AG511" s="7"/>
      <c r="AH511" s="147">
        <f t="shared" si="590"/>
        <v>6</v>
      </c>
      <c r="AI511" s="135" t="str">
        <f t="shared" si="591"/>
        <v>Max Arnold</v>
      </c>
      <c r="AJ511" s="135" t="str">
        <f t="shared" si="592"/>
        <v>Milwards School</v>
      </c>
      <c r="AK511" s="148">
        <f t="shared" si="593"/>
        <v>41.15</v>
      </c>
      <c r="AL511" s="148">
        <f t="shared" si="594"/>
        <v>40.51</v>
      </c>
      <c r="AM511" s="149" t="str">
        <f>IFERROR(IF(FIND("DQ",AL511),VLOOKUP(AL511,'DQ Codes'!$B:$C,2,),""),"")</f>
        <v/>
      </c>
    </row>
    <row r="512" spans="2:39" ht="15" customHeight="1" x14ac:dyDescent="0.25">
      <c r="B512" s="11">
        <v>7</v>
      </c>
      <c r="C512" t="s">
        <v>190</v>
      </c>
      <c r="D512" t="s">
        <v>185</v>
      </c>
      <c r="E512" s="7">
        <v>48.3</v>
      </c>
      <c r="K512" s="115">
        <v>5</v>
      </c>
      <c r="L512" s="38" t="str">
        <f t="shared" si="572"/>
        <v>Joshua Skelton</v>
      </c>
      <c r="M512" s="38" t="str">
        <f t="shared" si="573"/>
        <v>Foulds Primary</v>
      </c>
      <c r="N512" s="39">
        <f t="shared" si="574"/>
        <v>48.3</v>
      </c>
      <c r="O512" s="36">
        <v>19</v>
      </c>
      <c r="P512" s="36"/>
      <c r="Q512" s="20">
        <v>1</v>
      </c>
      <c r="R512" s="112">
        <f t="shared" si="575"/>
        <v>5</v>
      </c>
      <c r="S512" s="42" t="str">
        <f t="shared" si="576"/>
        <v>1915</v>
      </c>
      <c r="T512" s="19" t="str">
        <f t="shared" si="577"/>
        <v>Joshua Skelton</v>
      </c>
      <c r="U512" s="19" t="str">
        <f t="shared" si="577"/>
        <v>Foulds Primary</v>
      </c>
      <c r="V512" s="30">
        <f t="shared" si="577"/>
        <v>48.3</v>
      </c>
      <c r="X512" s="17">
        <f t="shared" si="584"/>
        <v>1</v>
      </c>
      <c r="Y512" s="19">
        <f t="shared" si="585"/>
        <v>5</v>
      </c>
      <c r="Z512" s="43">
        <f>VLOOKUP($S512,'Programme and CT sheets'!$A:$I,8,)</f>
        <v>199.98</v>
      </c>
      <c r="AB512" s="44" t="str">
        <f t="shared" si="586"/>
        <v>Joshua Skelton</v>
      </c>
      <c r="AC512" s="44" t="str">
        <f t="shared" si="587"/>
        <v>Foulds Primary</v>
      </c>
      <c r="AE512" s="11">
        <f t="shared" si="588"/>
        <v>38</v>
      </c>
      <c r="AF512" s="7">
        <f t="shared" si="589"/>
        <v>199.98</v>
      </c>
      <c r="AG512" s="7"/>
      <c r="AH512" s="147">
        <f t="shared" si="590"/>
        <v>7</v>
      </c>
      <c r="AI512" s="135" t="str">
        <f t="shared" si="591"/>
        <v>Finley Guest</v>
      </c>
      <c r="AJ512" s="135" t="str">
        <f t="shared" si="592"/>
        <v>Kings Langley</v>
      </c>
      <c r="AK512" s="148">
        <f t="shared" si="593"/>
        <v>40.909999999999997</v>
      </c>
      <c r="AL512" s="148">
        <f t="shared" si="594"/>
        <v>40.96</v>
      </c>
      <c r="AM512" s="149" t="str">
        <f>IFERROR(IF(FIND("DQ",AL512),VLOOKUP(AL512,'DQ Codes'!$B:$C,2,),""),"")</f>
        <v/>
      </c>
    </row>
    <row r="513" spans="2:39" ht="15" customHeight="1" x14ac:dyDescent="0.25">
      <c r="B513" s="11">
        <v>8</v>
      </c>
      <c r="C513" t="s">
        <v>182</v>
      </c>
      <c r="D513" t="s">
        <v>23</v>
      </c>
      <c r="E513" s="7">
        <v>48</v>
      </c>
      <c r="K513" s="107">
        <v>1</v>
      </c>
      <c r="L513" s="36" t="str">
        <f t="shared" ref="L513:L520" si="595">C513</f>
        <v>Rohan Liddar</v>
      </c>
      <c r="M513" s="36" t="str">
        <f t="shared" ref="M513:M520" si="596">D513</f>
        <v>Boxmoor</v>
      </c>
      <c r="N513" s="37">
        <f t="shared" ref="N513:N520" si="597">E513</f>
        <v>48</v>
      </c>
      <c r="O513" s="36">
        <v>19</v>
      </c>
      <c r="Q513" s="20">
        <v>2</v>
      </c>
      <c r="R513" s="112">
        <f t="shared" si="575"/>
        <v>1</v>
      </c>
      <c r="S513" s="42" t="str">
        <f t="shared" ref="S513:S520" si="598">CONCATENATE(TEXT(O513,0),TEXT(Q513,0),TEXT(R513,0))</f>
        <v>1921</v>
      </c>
      <c r="T513" s="19" t="str">
        <f t="shared" ref="T513:V520" si="599">VLOOKUP($R513,$K$513:$N$520,T$28,)</f>
        <v>Rohan Liddar</v>
      </c>
      <c r="U513" s="19" t="str">
        <f t="shared" si="599"/>
        <v>Boxmoor</v>
      </c>
      <c r="V513" s="30">
        <f t="shared" si="599"/>
        <v>48</v>
      </c>
      <c r="X513" s="17">
        <f t="shared" si="584"/>
        <v>2</v>
      </c>
      <c r="Y513" s="19">
        <f t="shared" si="585"/>
        <v>1</v>
      </c>
      <c r="Z513" s="43">
        <f>VLOOKUP($S513,'Programme and CT sheets'!$A:$I,8,)</f>
        <v>199.96</v>
      </c>
      <c r="AB513" s="44" t="str">
        <f t="shared" si="586"/>
        <v>Rohan Liddar</v>
      </c>
      <c r="AC513" s="44" t="str">
        <f t="shared" si="587"/>
        <v>Boxmoor</v>
      </c>
      <c r="AE513" s="11">
        <f t="shared" si="588"/>
        <v>36</v>
      </c>
      <c r="AF513" s="7">
        <f t="shared" si="589"/>
        <v>199.96</v>
      </c>
      <c r="AG513" s="7"/>
      <c r="AH513" s="147">
        <f t="shared" si="590"/>
        <v>8</v>
      </c>
      <c r="AI513" s="135" t="str">
        <f t="shared" si="591"/>
        <v>Freddie Lucas</v>
      </c>
      <c r="AJ513" s="135" t="str">
        <f t="shared" si="592"/>
        <v>Chalfont St Peter</v>
      </c>
      <c r="AK513" s="148">
        <f t="shared" si="593"/>
        <v>40.840000000000003</v>
      </c>
      <c r="AL513" s="148">
        <f t="shared" si="594"/>
        <v>41.13</v>
      </c>
      <c r="AM513" s="149" t="str">
        <f>IFERROR(IF(FIND("DQ",AL513),VLOOKUP(AL513,'DQ Codes'!$B:$C,2,),""),"")</f>
        <v/>
      </c>
    </row>
    <row r="514" spans="2:39" ht="15" customHeight="1" x14ac:dyDescent="0.25">
      <c r="B514" s="11">
        <v>9</v>
      </c>
      <c r="C514" t="s">
        <v>332</v>
      </c>
      <c r="D514" t="s">
        <v>21</v>
      </c>
      <c r="E514" s="7">
        <v>47.41</v>
      </c>
      <c r="K514" s="108">
        <v>8</v>
      </c>
      <c r="L514" s="36" t="str">
        <f t="shared" si="595"/>
        <v>Mason O'Brien</v>
      </c>
      <c r="M514" s="36" t="str">
        <f t="shared" si="596"/>
        <v>St Cuthbert Mayne</v>
      </c>
      <c r="N514" s="37">
        <f t="shared" si="597"/>
        <v>47.41</v>
      </c>
      <c r="O514" s="36">
        <v>19</v>
      </c>
      <c r="Q514" s="20">
        <v>2</v>
      </c>
      <c r="R514" s="112">
        <f t="shared" si="575"/>
        <v>8</v>
      </c>
      <c r="S514" s="42" t="str">
        <f t="shared" si="598"/>
        <v>1928</v>
      </c>
      <c r="T514" s="19" t="str">
        <f t="shared" si="599"/>
        <v>Mason O'Brien</v>
      </c>
      <c r="U514" s="19" t="str">
        <f t="shared" si="599"/>
        <v>St Cuthbert Mayne</v>
      </c>
      <c r="V514" s="30">
        <f t="shared" si="599"/>
        <v>47.41</v>
      </c>
      <c r="X514" s="17">
        <f t="shared" si="584"/>
        <v>2</v>
      </c>
      <c r="Y514" s="19">
        <f t="shared" si="585"/>
        <v>8</v>
      </c>
      <c r="Z514" s="43">
        <f>VLOOKUP($S514,'Programme and CT sheets'!$A:$I,8,)</f>
        <v>199.95</v>
      </c>
      <c r="AB514" s="44" t="str">
        <f t="shared" si="586"/>
        <v>Mason O'Brien</v>
      </c>
      <c r="AC514" s="44" t="str">
        <f t="shared" si="587"/>
        <v>St Cuthbert Mayne</v>
      </c>
      <c r="AE514" s="11">
        <f t="shared" si="588"/>
        <v>35</v>
      </c>
      <c r="AF514" s="7">
        <f t="shared" si="589"/>
        <v>199.95</v>
      </c>
      <c r="AG514" s="7"/>
      <c r="AH514" s="147">
        <f t="shared" si="590"/>
        <v>9</v>
      </c>
      <c r="AI514" s="135" t="str">
        <f t="shared" si="591"/>
        <v>George  Mowbray</v>
      </c>
      <c r="AJ514" s="135" t="str">
        <f t="shared" si="592"/>
        <v>Elangeni</v>
      </c>
      <c r="AK514" s="148">
        <f t="shared" si="593"/>
        <v>41.53</v>
      </c>
      <c r="AL514" s="148">
        <f t="shared" si="594"/>
        <v>41.38</v>
      </c>
      <c r="AM514" s="149" t="str">
        <f>IFERROR(IF(FIND("DQ",AL514),VLOOKUP(AL514,'DQ Codes'!$B:$C,2,),""),"")</f>
        <v/>
      </c>
    </row>
    <row r="515" spans="2:39" ht="15" customHeight="1" x14ac:dyDescent="0.25">
      <c r="B515" s="11">
        <v>10</v>
      </c>
      <c r="C515" t="s">
        <v>186</v>
      </c>
      <c r="D515" t="s">
        <v>187</v>
      </c>
      <c r="E515" s="7">
        <v>47.27</v>
      </c>
      <c r="K515" s="108">
        <v>2</v>
      </c>
      <c r="L515" s="36" t="str">
        <f t="shared" si="595"/>
        <v>James Hems</v>
      </c>
      <c r="M515" s="36" t="str">
        <f t="shared" si="596"/>
        <v>Christ Church</v>
      </c>
      <c r="N515" s="37">
        <f t="shared" si="597"/>
        <v>47.27</v>
      </c>
      <c r="O515" s="36">
        <v>19</v>
      </c>
      <c r="P515" s="36"/>
      <c r="Q515" s="20">
        <v>2</v>
      </c>
      <c r="R515" s="112">
        <f t="shared" si="575"/>
        <v>2</v>
      </c>
      <c r="S515" s="42" t="str">
        <f t="shared" si="598"/>
        <v>1922</v>
      </c>
      <c r="T515" s="19" t="str">
        <f t="shared" si="599"/>
        <v>James Hems</v>
      </c>
      <c r="U515" s="19" t="str">
        <f t="shared" si="599"/>
        <v>Christ Church</v>
      </c>
      <c r="V515" s="30">
        <f t="shared" si="599"/>
        <v>47.27</v>
      </c>
      <c r="X515" s="17">
        <f t="shared" si="584"/>
        <v>2</v>
      </c>
      <c r="Y515" s="19">
        <f t="shared" si="585"/>
        <v>2</v>
      </c>
      <c r="Z515" s="43">
        <f>VLOOKUP($S515,'Programme and CT sheets'!$A:$I,8,)</f>
        <v>43.74</v>
      </c>
      <c r="AB515" s="44" t="str">
        <f t="shared" si="586"/>
        <v>James Hems</v>
      </c>
      <c r="AC515" s="44" t="str">
        <f t="shared" si="587"/>
        <v>Christ Church</v>
      </c>
      <c r="AE515" s="11">
        <f t="shared" si="588"/>
        <v>19</v>
      </c>
      <c r="AF515" s="7">
        <f t="shared" si="589"/>
        <v>43.74</v>
      </c>
      <c r="AG515" s="7"/>
      <c r="AH515" s="147">
        <f t="shared" si="590"/>
        <v>10</v>
      </c>
      <c r="AI515" s="135" t="str">
        <f t="shared" si="591"/>
        <v>Tristan Woolven</v>
      </c>
      <c r="AJ515" s="135" t="str">
        <f t="shared" si="592"/>
        <v>Thorpe House</v>
      </c>
      <c r="AK515" s="148">
        <f t="shared" si="593"/>
        <v>40.85</v>
      </c>
      <c r="AL515" s="148">
        <f t="shared" si="594"/>
        <v>41.73</v>
      </c>
      <c r="AM515" s="149" t="str">
        <f>IFERROR(IF(FIND("DQ",AL515),VLOOKUP(AL515,'DQ Codes'!$B:$C,2,),""),"")</f>
        <v/>
      </c>
    </row>
    <row r="516" spans="2:39" ht="15" customHeight="1" x14ac:dyDescent="0.25">
      <c r="B516" s="11">
        <v>11</v>
      </c>
      <c r="C516" t="s">
        <v>194</v>
      </c>
      <c r="D516" t="s">
        <v>195</v>
      </c>
      <c r="E516" s="7">
        <v>46.94</v>
      </c>
      <c r="K516" s="108">
        <v>7</v>
      </c>
      <c r="L516" s="36" t="str">
        <f t="shared" si="595"/>
        <v>Oliver Denton-Sparke</v>
      </c>
      <c r="M516" s="36" t="str">
        <f t="shared" si="596"/>
        <v>Grove Road</v>
      </c>
      <c r="N516" s="37">
        <f t="shared" si="597"/>
        <v>46.94</v>
      </c>
      <c r="O516" s="36">
        <v>19</v>
      </c>
      <c r="P516" s="36"/>
      <c r="Q516" s="20">
        <v>2</v>
      </c>
      <c r="R516" s="112">
        <f t="shared" si="575"/>
        <v>7</v>
      </c>
      <c r="S516" s="42" t="str">
        <f t="shared" si="598"/>
        <v>1927</v>
      </c>
      <c r="T516" s="19" t="str">
        <f t="shared" si="599"/>
        <v>Oliver Denton-Sparke</v>
      </c>
      <c r="U516" s="19" t="str">
        <f t="shared" si="599"/>
        <v>Grove Road</v>
      </c>
      <c r="V516" s="30">
        <f t="shared" si="599"/>
        <v>46.94</v>
      </c>
      <c r="X516" s="17">
        <f t="shared" si="584"/>
        <v>2</v>
      </c>
      <c r="Y516" s="19">
        <f t="shared" si="585"/>
        <v>7</v>
      </c>
      <c r="Z516" s="43">
        <f>VLOOKUP($S516,'Programme and CT sheets'!$A:$I,8,)</f>
        <v>47.02</v>
      </c>
      <c r="AB516" s="44" t="str">
        <f t="shared" si="586"/>
        <v>Oliver Denton-Sparke</v>
      </c>
      <c r="AC516" s="44" t="str">
        <f t="shared" si="587"/>
        <v>Grove Road</v>
      </c>
      <c r="AE516" s="11">
        <f t="shared" si="588"/>
        <v>31</v>
      </c>
      <c r="AF516" s="7">
        <f t="shared" si="589"/>
        <v>47.02</v>
      </c>
      <c r="AG516" s="7"/>
      <c r="AH516" s="147">
        <f t="shared" si="590"/>
        <v>11</v>
      </c>
      <c r="AI516" s="135" t="str">
        <f t="shared" si="591"/>
        <v>Joshua Heesom</v>
      </c>
      <c r="AJ516" s="135" t="str">
        <f t="shared" si="592"/>
        <v>Pope Paul</v>
      </c>
      <c r="AK516" s="148">
        <f t="shared" si="593"/>
        <v>43.06</v>
      </c>
      <c r="AL516" s="148">
        <f t="shared" si="594"/>
        <v>42.02</v>
      </c>
      <c r="AM516" s="149" t="str">
        <f>IFERROR(IF(FIND("DQ",AL516),VLOOKUP(AL516,'DQ Codes'!$B:$C,2,),""),"")</f>
        <v/>
      </c>
    </row>
    <row r="517" spans="2:39" ht="15" customHeight="1" x14ac:dyDescent="0.25">
      <c r="B517" s="11">
        <v>12</v>
      </c>
      <c r="C517" t="s">
        <v>180</v>
      </c>
      <c r="D517" t="s">
        <v>166</v>
      </c>
      <c r="E517" s="7">
        <v>46.53</v>
      </c>
      <c r="K517" s="108">
        <v>3</v>
      </c>
      <c r="L517" s="36" t="str">
        <f t="shared" si="595"/>
        <v>Harry Rowlands</v>
      </c>
      <c r="M517" s="36" t="str">
        <f t="shared" si="596"/>
        <v>Beechwood Park</v>
      </c>
      <c r="N517" s="37">
        <f t="shared" si="597"/>
        <v>46.53</v>
      </c>
      <c r="O517" s="36">
        <v>19</v>
      </c>
      <c r="P517" s="36"/>
      <c r="Q517" s="20">
        <v>2</v>
      </c>
      <c r="R517" s="112">
        <f t="shared" si="575"/>
        <v>3</v>
      </c>
      <c r="S517" s="42" t="str">
        <f t="shared" si="598"/>
        <v>1923</v>
      </c>
      <c r="T517" s="19" t="str">
        <f t="shared" si="599"/>
        <v>Harry Rowlands</v>
      </c>
      <c r="U517" s="19" t="str">
        <f t="shared" si="599"/>
        <v>Beechwood Park</v>
      </c>
      <c r="V517" s="30">
        <f t="shared" si="599"/>
        <v>46.53</v>
      </c>
      <c r="X517" s="17">
        <f t="shared" si="584"/>
        <v>2</v>
      </c>
      <c r="Y517" s="19">
        <f t="shared" si="585"/>
        <v>3</v>
      </c>
      <c r="Z517" s="43">
        <f>VLOOKUP($S517,'Programme and CT sheets'!$A:$I,8,)</f>
        <v>44.91</v>
      </c>
      <c r="AB517" s="44" t="str">
        <f t="shared" si="586"/>
        <v>Harry Rowlands</v>
      </c>
      <c r="AC517" s="44" t="str">
        <f t="shared" si="587"/>
        <v>Beechwood Park</v>
      </c>
      <c r="AE517" s="11">
        <f t="shared" si="588"/>
        <v>25</v>
      </c>
      <c r="AF517" s="7">
        <f t="shared" si="589"/>
        <v>44.91</v>
      </c>
      <c r="AG517" s="7"/>
      <c r="AH517" s="147">
        <f t="shared" si="590"/>
        <v>12</v>
      </c>
      <c r="AI517" s="135" t="str">
        <f t="shared" si="591"/>
        <v>Daniel Rates</v>
      </c>
      <c r="AJ517" s="135" t="str">
        <f t="shared" si="592"/>
        <v>Heath Mount</v>
      </c>
      <c r="AK517" s="148">
        <f t="shared" si="593"/>
        <v>42.59</v>
      </c>
      <c r="AL517" s="148">
        <f t="shared" si="594"/>
        <v>42.39</v>
      </c>
      <c r="AM517" s="149" t="str">
        <f>IFERROR(IF(FIND("DQ",AL517),VLOOKUP(AL517,'DQ Codes'!$B:$C,2,),""),"")</f>
        <v/>
      </c>
    </row>
    <row r="518" spans="2:39" ht="15" customHeight="1" x14ac:dyDescent="0.25">
      <c r="B518" s="11">
        <v>13</v>
      </c>
      <c r="C518" t="s">
        <v>179</v>
      </c>
      <c r="D518" t="s">
        <v>164</v>
      </c>
      <c r="E518" s="7">
        <v>46.21</v>
      </c>
      <c r="K518" s="108">
        <v>6</v>
      </c>
      <c r="L518" s="36" t="str">
        <f t="shared" si="595"/>
        <v>Mac Lothian</v>
      </c>
      <c r="M518" s="36" t="str">
        <f t="shared" si="596"/>
        <v>Gayhurst School</v>
      </c>
      <c r="N518" s="37">
        <f t="shared" si="597"/>
        <v>46.21</v>
      </c>
      <c r="O518" s="36">
        <v>19</v>
      </c>
      <c r="P518" s="36"/>
      <c r="Q518" s="20">
        <v>2</v>
      </c>
      <c r="R518" s="112">
        <f t="shared" si="575"/>
        <v>6</v>
      </c>
      <c r="S518" s="42" t="str">
        <f t="shared" si="598"/>
        <v>1926</v>
      </c>
      <c r="T518" s="19" t="str">
        <f t="shared" si="599"/>
        <v>Mac Lothian</v>
      </c>
      <c r="U518" s="19" t="str">
        <f t="shared" si="599"/>
        <v>Gayhurst School</v>
      </c>
      <c r="V518" s="30">
        <f t="shared" si="599"/>
        <v>46.21</v>
      </c>
      <c r="X518" s="17">
        <f t="shared" si="584"/>
        <v>2</v>
      </c>
      <c r="Y518" s="19">
        <f t="shared" si="585"/>
        <v>6</v>
      </c>
      <c r="Z518" s="43">
        <f>VLOOKUP($S518,'Programme and CT sheets'!$A:$I,8,)</f>
        <v>43.52</v>
      </c>
      <c r="AB518" s="44" t="str">
        <f t="shared" si="586"/>
        <v>Mac Lothian</v>
      </c>
      <c r="AC518" s="44" t="str">
        <f t="shared" si="587"/>
        <v>Gayhurst School</v>
      </c>
      <c r="AE518" s="11">
        <f t="shared" si="588"/>
        <v>18</v>
      </c>
      <c r="AF518" s="7">
        <f t="shared" si="589"/>
        <v>43.52</v>
      </c>
      <c r="AG518" s="7"/>
      <c r="AH518" s="147">
        <f t="shared" si="590"/>
        <v>13</v>
      </c>
      <c r="AI518" s="135" t="str">
        <f t="shared" si="591"/>
        <v>Luke Pollen-Brooks</v>
      </c>
      <c r="AJ518" s="135" t="str">
        <f t="shared" si="592"/>
        <v>Bedford</v>
      </c>
      <c r="AK518" s="148">
        <f t="shared" si="593"/>
        <v>43.78</v>
      </c>
      <c r="AL518" s="148">
        <f t="shared" si="594"/>
        <v>42.59</v>
      </c>
      <c r="AM518" s="149" t="str">
        <f>IFERROR(IF(FIND("DQ",AL518),VLOOKUP(AL518,'DQ Codes'!$B:$C,2,),""),"")</f>
        <v/>
      </c>
    </row>
    <row r="519" spans="2:39" ht="15" customHeight="1" x14ac:dyDescent="0.25">
      <c r="B519" s="11">
        <v>14</v>
      </c>
      <c r="C519" t="s">
        <v>312</v>
      </c>
      <c r="D519" t="s">
        <v>313</v>
      </c>
      <c r="E519" s="7">
        <v>45.92</v>
      </c>
      <c r="K519" s="108">
        <v>4</v>
      </c>
      <c r="L519" s="36" t="str">
        <f t="shared" si="595"/>
        <v>Oliver Mann</v>
      </c>
      <c r="M519" s="36" t="str">
        <f t="shared" si="596"/>
        <v>Harpenden Academy</v>
      </c>
      <c r="N519" s="37">
        <f t="shared" si="597"/>
        <v>45.92</v>
      </c>
      <c r="O519" s="36">
        <v>19</v>
      </c>
      <c r="P519" s="36"/>
      <c r="Q519" s="20">
        <v>2</v>
      </c>
      <c r="R519" s="112">
        <f t="shared" si="575"/>
        <v>4</v>
      </c>
      <c r="S519" s="42" t="str">
        <f t="shared" si="598"/>
        <v>1924</v>
      </c>
      <c r="T519" s="19" t="str">
        <f t="shared" si="599"/>
        <v>Oliver Mann</v>
      </c>
      <c r="U519" s="19" t="str">
        <f t="shared" si="599"/>
        <v>Harpenden Academy</v>
      </c>
      <c r="V519" s="30">
        <f t="shared" si="599"/>
        <v>45.92</v>
      </c>
      <c r="X519" s="17">
        <f t="shared" si="584"/>
        <v>2</v>
      </c>
      <c r="Y519" s="19">
        <f t="shared" si="585"/>
        <v>4</v>
      </c>
      <c r="Z519" s="43">
        <f>VLOOKUP($S519,'Programme and CT sheets'!$A:$I,8,)</f>
        <v>44.06</v>
      </c>
      <c r="AB519" s="44" t="str">
        <f t="shared" si="586"/>
        <v>Oliver Mann</v>
      </c>
      <c r="AC519" s="44" t="str">
        <f t="shared" si="587"/>
        <v>Harpenden Academy</v>
      </c>
      <c r="AE519" s="11">
        <f t="shared" si="588"/>
        <v>22</v>
      </c>
      <c r="AF519" s="7">
        <f t="shared" si="589"/>
        <v>44.06</v>
      </c>
      <c r="AG519" s="7"/>
      <c r="AH519" s="147">
        <f t="shared" si="590"/>
        <v>14</v>
      </c>
      <c r="AI519" s="135" t="str">
        <f t="shared" si="591"/>
        <v>Noah McCall</v>
      </c>
      <c r="AJ519" s="135" t="str">
        <f t="shared" si="592"/>
        <v>Elangeni</v>
      </c>
      <c r="AK519" s="148">
        <f t="shared" si="593"/>
        <v>42.77</v>
      </c>
      <c r="AL519" s="148">
        <f t="shared" si="594"/>
        <v>42.95</v>
      </c>
      <c r="AM519" s="149" t="str">
        <f>IFERROR(IF(FIND("DQ",AL519),VLOOKUP(AL519,'DQ Codes'!$B:$C,2,),""),"")</f>
        <v/>
      </c>
    </row>
    <row r="520" spans="2:39" ht="15" customHeight="1" x14ac:dyDescent="0.25">
      <c r="B520" s="11">
        <v>15</v>
      </c>
      <c r="C520" t="s">
        <v>385</v>
      </c>
      <c r="D520" t="s">
        <v>386</v>
      </c>
      <c r="E520" s="7">
        <v>45.57</v>
      </c>
      <c r="K520" s="111">
        <v>5</v>
      </c>
      <c r="L520" s="38" t="str">
        <f t="shared" si="595"/>
        <v>Ralph Barnes</v>
      </c>
      <c r="M520" s="38" t="str">
        <f t="shared" si="596"/>
        <v>Breachwood Green School JMI</v>
      </c>
      <c r="N520" s="39">
        <f t="shared" si="597"/>
        <v>45.57</v>
      </c>
      <c r="O520" s="36">
        <v>19</v>
      </c>
      <c r="P520" s="36"/>
      <c r="Q520" s="20">
        <v>2</v>
      </c>
      <c r="R520" s="112">
        <f t="shared" si="575"/>
        <v>5</v>
      </c>
      <c r="S520" s="42" t="str">
        <f t="shared" si="598"/>
        <v>1925</v>
      </c>
      <c r="T520" s="19" t="str">
        <f t="shared" si="599"/>
        <v>Ralph Barnes</v>
      </c>
      <c r="U520" s="19" t="str">
        <f t="shared" si="599"/>
        <v>Breachwood Green School JMI</v>
      </c>
      <c r="V520" s="30">
        <f t="shared" si="599"/>
        <v>45.57</v>
      </c>
      <c r="X520" s="17">
        <f t="shared" si="584"/>
        <v>2</v>
      </c>
      <c r="Y520" s="19">
        <f t="shared" si="585"/>
        <v>5</v>
      </c>
      <c r="Z520" s="43">
        <f>VLOOKUP($S520,'Programme and CT sheets'!$A:$I,8,)</f>
        <v>43.19</v>
      </c>
      <c r="AB520" s="44" t="str">
        <f t="shared" si="586"/>
        <v>Ralph Barnes</v>
      </c>
      <c r="AC520" s="44" t="str">
        <f t="shared" si="587"/>
        <v>Breachwood Green School JMI</v>
      </c>
      <c r="AE520" s="11">
        <f t="shared" si="588"/>
        <v>16</v>
      </c>
      <c r="AF520" s="7">
        <f t="shared" si="589"/>
        <v>43.19</v>
      </c>
      <c r="AG520" s="7"/>
      <c r="AH520" s="147">
        <f t="shared" si="590"/>
        <v>15</v>
      </c>
      <c r="AI520" s="135" t="str">
        <f t="shared" si="591"/>
        <v>Alexander Kalverboer</v>
      </c>
      <c r="AJ520" s="135" t="str">
        <f t="shared" si="592"/>
        <v>Westbrook Hay</v>
      </c>
      <c r="AK520" s="148">
        <f t="shared" si="593"/>
        <v>43.79</v>
      </c>
      <c r="AL520" s="148">
        <f t="shared" si="594"/>
        <v>43.02</v>
      </c>
      <c r="AM520" s="149" t="str">
        <f>IFERROR(IF(FIND("DQ",AL520),VLOOKUP(AL520,'DQ Codes'!$B:$C,2,),""),"")</f>
        <v/>
      </c>
    </row>
    <row r="521" spans="2:39" ht="15" customHeight="1" x14ac:dyDescent="0.25">
      <c r="B521" s="11">
        <v>16</v>
      </c>
      <c r="C521" t="s">
        <v>178</v>
      </c>
      <c r="D521" t="s">
        <v>57</v>
      </c>
      <c r="E521" s="7">
        <v>44.85</v>
      </c>
      <c r="K521" s="107">
        <v>1</v>
      </c>
      <c r="L521" s="36" t="str">
        <f t="shared" ref="L521:L544" si="600">C521</f>
        <v>Marko Borgis</v>
      </c>
      <c r="M521" s="36" t="str">
        <f t="shared" ref="M521:M544" si="601">D521</f>
        <v xml:space="preserve">Round Diamond </v>
      </c>
      <c r="N521" s="37">
        <f t="shared" ref="N521:N544" si="602">E521</f>
        <v>44.85</v>
      </c>
      <c r="O521" s="36">
        <v>19</v>
      </c>
      <c r="Q521" s="20">
        <v>3</v>
      </c>
      <c r="R521" s="112">
        <f t="shared" si="575"/>
        <v>1</v>
      </c>
      <c r="S521" s="42" t="str">
        <f t="shared" ref="S521:S544" si="603">CONCATENATE(TEXT(O521,0),TEXT(Q521,0),TEXT(R521,0))</f>
        <v>1931</v>
      </c>
      <c r="T521" s="19" t="str">
        <f t="shared" ref="T521:V528" si="604">VLOOKUP($R521,$K$521:$N$528,T$28,)</f>
        <v>Marko Borgis</v>
      </c>
      <c r="U521" s="19" t="str">
        <f t="shared" si="604"/>
        <v xml:space="preserve">Round Diamond </v>
      </c>
      <c r="V521" s="30">
        <f t="shared" si="604"/>
        <v>44.85</v>
      </c>
      <c r="X521" s="17">
        <f t="shared" si="584"/>
        <v>3</v>
      </c>
      <c r="Y521" s="19">
        <f t="shared" si="585"/>
        <v>1</v>
      </c>
      <c r="Z521" s="43">
        <f>VLOOKUP($S521,'Programme and CT sheets'!$A:$I,8,)</f>
        <v>45.31</v>
      </c>
      <c r="AB521" s="44" t="str">
        <f t="shared" si="586"/>
        <v>Marko Borgis</v>
      </c>
      <c r="AC521" s="44" t="str">
        <f t="shared" si="587"/>
        <v xml:space="preserve">Round Diamond </v>
      </c>
      <c r="AE521" s="11">
        <f t="shared" si="588"/>
        <v>27</v>
      </c>
      <c r="AF521" s="7">
        <f t="shared" si="589"/>
        <v>45.31</v>
      </c>
      <c r="AG521" s="7"/>
      <c r="AH521" s="147">
        <f t="shared" si="590"/>
        <v>16</v>
      </c>
      <c r="AI521" s="135" t="str">
        <f t="shared" si="591"/>
        <v>Ralph Barnes</v>
      </c>
      <c r="AJ521" s="135" t="str">
        <f t="shared" si="592"/>
        <v>Breachwood Green School JMI</v>
      </c>
      <c r="AK521" s="148">
        <f t="shared" si="593"/>
        <v>45.57</v>
      </c>
      <c r="AL521" s="148">
        <f t="shared" si="594"/>
        <v>43.19</v>
      </c>
      <c r="AM521" s="149" t="str">
        <f>IFERROR(IF(FIND("DQ",AL521),VLOOKUP(AL521,'DQ Codes'!$B:$C,2,),""),"")</f>
        <v/>
      </c>
    </row>
    <row r="522" spans="2:39" ht="15" customHeight="1" x14ac:dyDescent="0.25">
      <c r="B522" s="11">
        <v>17</v>
      </c>
      <c r="C522" t="s">
        <v>183</v>
      </c>
      <c r="D522" t="s">
        <v>174</v>
      </c>
      <c r="E522" s="7">
        <v>44.72</v>
      </c>
      <c r="K522" s="108">
        <v>8</v>
      </c>
      <c r="L522" s="36" t="str">
        <f t="shared" si="600"/>
        <v>Tarran Barfoot</v>
      </c>
      <c r="M522" s="36" t="str">
        <f t="shared" si="601"/>
        <v>Mandeville</v>
      </c>
      <c r="N522" s="37">
        <f t="shared" si="602"/>
        <v>44.72</v>
      </c>
      <c r="O522" s="36">
        <v>19</v>
      </c>
      <c r="Q522" s="20">
        <v>3</v>
      </c>
      <c r="R522" s="112">
        <f t="shared" si="575"/>
        <v>8</v>
      </c>
      <c r="S522" s="42" t="str">
        <f t="shared" si="603"/>
        <v>1938</v>
      </c>
      <c r="T522" s="19" t="str">
        <f t="shared" si="604"/>
        <v>Tarran Barfoot</v>
      </c>
      <c r="U522" s="19" t="str">
        <f t="shared" si="604"/>
        <v>Mandeville</v>
      </c>
      <c r="V522" s="30">
        <f t="shared" si="604"/>
        <v>44.72</v>
      </c>
      <c r="X522" s="17">
        <f t="shared" si="584"/>
        <v>3</v>
      </c>
      <c r="Y522" s="19">
        <f t="shared" si="585"/>
        <v>8</v>
      </c>
      <c r="Z522" s="43">
        <f>VLOOKUP($S522,'Programme and CT sheets'!$A:$I,8,)</f>
        <v>45.42</v>
      </c>
      <c r="AB522" s="44" t="str">
        <f t="shared" si="586"/>
        <v>Tarran Barfoot</v>
      </c>
      <c r="AC522" s="44" t="str">
        <f t="shared" si="587"/>
        <v>Mandeville</v>
      </c>
      <c r="AE522" s="11">
        <f t="shared" si="588"/>
        <v>29</v>
      </c>
      <c r="AF522" s="7">
        <f t="shared" si="589"/>
        <v>45.42</v>
      </c>
      <c r="AG522" s="7"/>
      <c r="AH522" s="147">
        <f t="shared" si="590"/>
        <v>17</v>
      </c>
      <c r="AI522" s="135" t="str">
        <f t="shared" si="591"/>
        <v>Nathaniel Mapley</v>
      </c>
      <c r="AJ522" s="135" t="str">
        <f t="shared" si="592"/>
        <v>St Peters, St Al.</v>
      </c>
      <c r="AK522" s="148">
        <f t="shared" si="593"/>
        <v>42.4</v>
      </c>
      <c r="AL522" s="148">
        <f t="shared" si="594"/>
        <v>43.46</v>
      </c>
      <c r="AM522" s="149" t="str">
        <f>IFERROR(IF(FIND("DQ",AL522),VLOOKUP(AL522,'DQ Codes'!$B:$C,2,),""),"")</f>
        <v/>
      </c>
    </row>
    <row r="523" spans="2:39" ht="15" customHeight="1" x14ac:dyDescent="0.25">
      <c r="B523" s="11">
        <v>18</v>
      </c>
      <c r="C523" t="s">
        <v>181</v>
      </c>
      <c r="D523" t="s">
        <v>15</v>
      </c>
      <c r="E523" s="7">
        <v>44.01</v>
      </c>
      <c r="K523" s="108">
        <v>2</v>
      </c>
      <c r="L523" s="36" t="str">
        <f t="shared" si="600"/>
        <v>Max Coltman</v>
      </c>
      <c r="M523" s="36" t="str">
        <f t="shared" si="601"/>
        <v>Heath Mount</v>
      </c>
      <c r="N523" s="37">
        <f t="shared" si="602"/>
        <v>44.01</v>
      </c>
      <c r="O523" s="36">
        <v>19</v>
      </c>
      <c r="P523" s="36"/>
      <c r="Q523" s="20">
        <v>3</v>
      </c>
      <c r="R523" s="112">
        <f t="shared" si="575"/>
        <v>2</v>
      </c>
      <c r="S523" s="42" t="str">
        <f t="shared" si="603"/>
        <v>1932</v>
      </c>
      <c r="T523" s="19" t="str">
        <f t="shared" si="604"/>
        <v>Max Coltman</v>
      </c>
      <c r="U523" s="19" t="str">
        <f t="shared" si="604"/>
        <v>Heath Mount</v>
      </c>
      <c r="V523" s="30">
        <f t="shared" si="604"/>
        <v>44.01</v>
      </c>
      <c r="X523" s="17">
        <f t="shared" si="584"/>
        <v>3</v>
      </c>
      <c r="Y523" s="19">
        <f t="shared" si="585"/>
        <v>2</v>
      </c>
      <c r="Z523" s="43">
        <f>VLOOKUP($S523,'Programme and CT sheets'!$A:$I,8,)</f>
        <v>44.05</v>
      </c>
      <c r="AB523" s="44" t="str">
        <f t="shared" si="586"/>
        <v>Max Coltman</v>
      </c>
      <c r="AC523" s="44" t="str">
        <f t="shared" si="587"/>
        <v>Heath Mount</v>
      </c>
      <c r="AE523" s="11">
        <f t="shared" si="588"/>
        <v>21</v>
      </c>
      <c r="AF523" s="7">
        <f t="shared" si="589"/>
        <v>44.05</v>
      </c>
      <c r="AG523" s="7"/>
      <c r="AH523" s="147">
        <f t="shared" si="590"/>
        <v>18</v>
      </c>
      <c r="AI523" s="135" t="str">
        <f t="shared" si="591"/>
        <v>Mac Lothian</v>
      </c>
      <c r="AJ523" s="135" t="str">
        <f t="shared" si="592"/>
        <v>Gayhurst School</v>
      </c>
      <c r="AK523" s="148">
        <f t="shared" si="593"/>
        <v>46.21</v>
      </c>
      <c r="AL523" s="148">
        <f t="shared" si="594"/>
        <v>43.52</v>
      </c>
      <c r="AM523" s="149" t="str">
        <f>IFERROR(IF(FIND("DQ",AL523),VLOOKUP(AL523,'DQ Codes'!$B:$C,2,),""),"")</f>
        <v/>
      </c>
    </row>
    <row r="524" spans="2:39" ht="15" customHeight="1" x14ac:dyDescent="0.25">
      <c r="B524" s="11">
        <v>19</v>
      </c>
      <c r="C524" t="s">
        <v>163</v>
      </c>
      <c r="D524" t="s">
        <v>164</v>
      </c>
      <c r="E524" s="7">
        <v>44</v>
      </c>
      <c r="K524" s="108">
        <v>7</v>
      </c>
      <c r="L524" s="36" t="str">
        <f t="shared" si="600"/>
        <v>Duncan Meazzo</v>
      </c>
      <c r="M524" s="36" t="str">
        <f t="shared" si="601"/>
        <v>Gayhurst School</v>
      </c>
      <c r="N524" s="37">
        <f t="shared" si="602"/>
        <v>44</v>
      </c>
      <c r="O524" s="36">
        <v>19</v>
      </c>
      <c r="P524" s="36"/>
      <c r="Q524" s="20">
        <v>3</v>
      </c>
      <c r="R524" s="112">
        <f t="shared" si="575"/>
        <v>7</v>
      </c>
      <c r="S524" s="42" t="str">
        <f t="shared" si="603"/>
        <v>1937</v>
      </c>
      <c r="T524" s="19" t="str">
        <f t="shared" si="604"/>
        <v>Duncan Meazzo</v>
      </c>
      <c r="U524" s="19" t="str">
        <f t="shared" si="604"/>
        <v>Gayhurst School</v>
      </c>
      <c r="V524" s="30">
        <f t="shared" si="604"/>
        <v>44</v>
      </c>
      <c r="X524" s="17">
        <f t="shared" si="584"/>
        <v>3</v>
      </c>
      <c r="Y524" s="19">
        <f t="shared" si="585"/>
        <v>7</v>
      </c>
      <c r="Z524" s="43">
        <f>VLOOKUP($S524,'Programme and CT sheets'!$A:$I,8,)</f>
        <v>45.41</v>
      </c>
      <c r="AB524" s="44" t="str">
        <f t="shared" si="586"/>
        <v>Duncan Meazzo</v>
      </c>
      <c r="AC524" s="44" t="str">
        <f t="shared" si="587"/>
        <v>Gayhurst School</v>
      </c>
      <c r="AE524" s="11">
        <f t="shared" si="588"/>
        <v>28</v>
      </c>
      <c r="AF524" s="7">
        <f t="shared" si="589"/>
        <v>45.41</v>
      </c>
      <c r="AG524" s="7"/>
      <c r="AH524" s="147">
        <f t="shared" si="590"/>
        <v>19</v>
      </c>
      <c r="AI524" s="135" t="str">
        <f t="shared" si="591"/>
        <v>James Hems</v>
      </c>
      <c r="AJ524" s="135" t="str">
        <f t="shared" si="592"/>
        <v>Christ Church</v>
      </c>
      <c r="AK524" s="148">
        <f t="shared" si="593"/>
        <v>47.27</v>
      </c>
      <c r="AL524" s="148">
        <f t="shared" si="594"/>
        <v>43.74</v>
      </c>
      <c r="AM524" s="149" t="str">
        <f>IFERROR(IF(FIND("DQ",AL524),VLOOKUP(AL524,'DQ Codes'!$B:$C,2,),""),"")</f>
        <v/>
      </c>
    </row>
    <row r="525" spans="2:39" ht="15" customHeight="1" x14ac:dyDescent="0.25">
      <c r="B525" s="11">
        <v>20</v>
      </c>
      <c r="C525" t="s">
        <v>196</v>
      </c>
      <c r="D525" t="s">
        <v>168</v>
      </c>
      <c r="E525" s="7">
        <v>43.79</v>
      </c>
      <c r="K525" s="108">
        <v>3</v>
      </c>
      <c r="L525" s="36" t="str">
        <f t="shared" si="600"/>
        <v>Alexander Kalverboer</v>
      </c>
      <c r="M525" s="36" t="str">
        <f t="shared" si="601"/>
        <v>Westbrook Hay</v>
      </c>
      <c r="N525" s="37">
        <f t="shared" si="602"/>
        <v>43.79</v>
      </c>
      <c r="O525" s="36">
        <v>19</v>
      </c>
      <c r="P525" s="36"/>
      <c r="Q525" s="20">
        <v>3</v>
      </c>
      <c r="R525" s="112">
        <f t="shared" si="575"/>
        <v>3</v>
      </c>
      <c r="S525" s="42" t="str">
        <f t="shared" si="603"/>
        <v>1933</v>
      </c>
      <c r="T525" s="19" t="str">
        <f t="shared" si="604"/>
        <v>Alexander Kalverboer</v>
      </c>
      <c r="U525" s="19" t="str">
        <f t="shared" si="604"/>
        <v>Westbrook Hay</v>
      </c>
      <c r="V525" s="30">
        <f t="shared" si="604"/>
        <v>43.79</v>
      </c>
      <c r="X525" s="17">
        <f t="shared" si="584"/>
        <v>3</v>
      </c>
      <c r="Y525" s="19">
        <f t="shared" si="585"/>
        <v>3</v>
      </c>
      <c r="Z525" s="43">
        <f>VLOOKUP($S525,'Programme and CT sheets'!$A:$I,8,)</f>
        <v>43.02</v>
      </c>
      <c r="AB525" s="44" t="str">
        <f t="shared" si="586"/>
        <v>Alexander Kalverboer</v>
      </c>
      <c r="AC525" s="44" t="str">
        <f t="shared" si="587"/>
        <v>Westbrook Hay</v>
      </c>
      <c r="AE525" s="11">
        <f t="shared" si="588"/>
        <v>15</v>
      </c>
      <c r="AF525" s="7">
        <f t="shared" si="589"/>
        <v>43.02</v>
      </c>
      <c r="AG525" s="7"/>
      <c r="AH525" s="147">
        <f t="shared" si="590"/>
        <v>20</v>
      </c>
      <c r="AI525" s="135" t="str">
        <f t="shared" si="591"/>
        <v>Fergus Reid</v>
      </c>
      <c r="AJ525" s="135" t="str">
        <f t="shared" si="592"/>
        <v>Beechwood Park</v>
      </c>
      <c r="AK525" s="148">
        <f t="shared" si="593"/>
        <v>41.4</v>
      </c>
      <c r="AL525" s="148">
        <f t="shared" si="594"/>
        <v>44.03</v>
      </c>
      <c r="AM525" s="149" t="str">
        <f>IFERROR(IF(FIND("DQ",AL525),VLOOKUP(AL525,'DQ Codes'!$B:$C,2,),""),"")</f>
        <v/>
      </c>
    </row>
    <row r="526" spans="2:39" ht="15" customHeight="1" x14ac:dyDescent="0.25">
      <c r="B526" s="11">
        <v>21</v>
      </c>
      <c r="C526" t="s">
        <v>158</v>
      </c>
      <c r="D526" t="s">
        <v>98</v>
      </c>
      <c r="E526" s="7">
        <v>43.78</v>
      </c>
      <c r="K526" s="108">
        <v>6</v>
      </c>
      <c r="L526" s="36" t="str">
        <f t="shared" si="600"/>
        <v>Luke Pollen-Brooks</v>
      </c>
      <c r="M526" s="36" t="str">
        <f t="shared" si="601"/>
        <v>Bedford</v>
      </c>
      <c r="N526" s="37">
        <f t="shared" si="602"/>
        <v>43.78</v>
      </c>
      <c r="O526" s="36">
        <v>19</v>
      </c>
      <c r="P526" s="36"/>
      <c r="Q526" s="20">
        <v>3</v>
      </c>
      <c r="R526" s="112">
        <f t="shared" si="575"/>
        <v>6</v>
      </c>
      <c r="S526" s="42" t="str">
        <f t="shared" si="603"/>
        <v>1936</v>
      </c>
      <c r="T526" s="19" t="str">
        <f t="shared" si="604"/>
        <v>Luke Pollen-Brooks</v>
      </c>
      <c r="U526" s="19" t="str">
        <f t="shared" si="604"/>
        <v>Bedford</v>
      </c>
      <c r="V526" s="30">
        <f t="shared" si="604"/>
        <v>43.78</v>
      </c>
      <c r="X526" s="17">
        <f t="shared" si="584"/>
        <v>3</v>
      </c>
      <c r="Y526" s="19">
        <f t="shared" si="585"/>
        <v>6</v>
      </c>
      <c r="Z526" s="43">
        <f>VLOOKUP($S526,'Programme and CT sheets'!$A:$I,8,)</f>
        <v>42.59</v>
      </c>
      <c r="AB526" s="44" t="str">
        <f t="shared" si="586"/>
        <v>Luke Pollen-Brooks</v>
      </c>
      <c r="AC526" s="44" t="str">
        <f t="shared" si="587"/>
        <v>Bedford</v>
      </c>
      <c r="AE526" s="11">
        <f t="shared" si="588"/>
        <v>13</v>
      </c>
      <c r="AF526" s="7">
        <f t="shared" si="589"/>
        <v>42.59</v>
      </c>
      <c r="AG526" s="7"/>
      <c r="AH526" s="147">
        <f t="shared" si="590"/>
        <v>21</v>
      </c>
      <c r="AI526" s="135" t="str">
        <f t="shared" si="591"/>
        <v>Max Coltman</v>
      </c>
      <c r="AJ526" s="135" t="str">
        <f t="shared" si="592"/>
        <v>Heath Mount</v>
      </c>
      <c r="AK526" s="148">
        <f t="shared" si="593"/>
        <v>44.01</v>
      </c>
      <c r="AL526" s="148">
        <f t="shared" si="594"/>
        <v>44.05</v>
      </c>
      <c r="AM526" s="149" t="str">
        <f>IFERROR(IF(FIND("DQ",AL526),VLOOKUP(AL526,'DQ Codes'!$B:$C,2,),""),"")</f>
        <v/>
      </c>
    </row>
    <row r="527" spans="2:39" ht="15" customHeight="1" x14ac:dyDescent="0.25">
      <c r="B527" s="11">
        <v>22</v>
      </c>
      <c r="C527" t="s">
        <v>173</v>
      </c>
      <c r="D527" t="s">
        <v>174</v>
      </c>
      <c r="E527" s="7">
        <v>43.47</v>
      </c>
      <c r="K527" s="108">
        <v>4</v>
      </c>
      <c r="L527" s="36" t="str">
        <f t="shared" si="600"/>
        <v>James Coleman</v>
      </c>
      <c r="M527" s="36" t="str">
        <f t="shared" si="601"/>
        <v>Mandeville</v>
      </c>
      <c r="N527" s="37">
        <f t="shared" si="602"/>
        <v>43.47</v>
      </c>
      <c r="O527" s="36">
        <v>19</v>
      </c>
      <c r="P527" s="36"/>
      <c r="Q527" s="20">
        <v>3</v>
      </c>
      <c r="R527" s="112">
        <f t="shared" si="575"/>
        <v>4</v>
      </c>
      <c r="S527" s="42" t="str">
        <f t="shared" si="603"/>
        <v>1934</v>
      </c>
      <c r="T527" s="19" t="str">
        <f t="shared" si="604"/>
        <v>James Coleman</v>
      </c>
      <c r="U527" s="19" t="str">
        <f t="shared" si="604"/>
        <v>Mandeville</v>
      </c>
      <c r="V527" s="30">
        <f t="shared" si="604"/>
        <v>43.47</v>
      </c>
      <c r="X527" s="17">
        <f t="shared" si="584"/>
        <v>3</v>
      </c>
      <c r="Y527" s="19">
        <f t="shared" si="585"/>
        <v>4</v>
      </c>
      <c r="Z527" s="43">
        <f>VLOOKUP($S527,'Programme and CT sheets'!$A:$I,8,)</f>
        <v>45.01</v>
      </c>
      <c r="AB527" s="44" t="str">
        <f t="shared" si="586"/>
        <v>James Coleman</v>
      </c>
      <c r="AC527" s="44" t="str">
        <f t="shared" si="587"/>
        <v>Mandeville</v>
      </c>
      <c r="AE527" s="11">
        <f t="shared" si="588"/>
        <v>26</v>
      </c>
      <c r="AF527" s="7">
        <f t="shared" si="589"/>
        <v>45.01</v>
      </c>
      <c r="AG527" s="7"/>
      <c r="AH527" s="147">
        <f t="shared" si="590"/>
        <v>22</v>
      </c>
      <c r="AI527" s="135" t="str">
        <f t="shared" si="591"/>
        <v>Oliver Mann</v>
      </c>
      <c r="AJ527" s="135" t="str">
        <f t="shared" si="592"/>
        <v>Harpenden Academy</v>
      </c>
      <c r="AK527" s="148">
        <f t="shared" si="593"/>
        <v>45.92</v>
      </c>
      <c r="AL527" s="148">
        <f t="shared" si="594"/>
        <v>44.06</v>
      </c>
      <c r="AM527" s="149" t="str">
        <f>IFERROR(IF(FIND("DQ",AL527),VLOOKUP(AL527,'DQ Codes'!$B:$C,2,),""),"")</f>
        <v/>
      </c>
    </row>
    <row r="528" spans="2:39" ht="15" customHeight="1" x14ac:dyDescent="0.25">
      <c r="B528" s="11">
        <v>23</v>
      </c>
      <c r="C528" t="s">
        <v>167</v>
      </c>
      <c r="D528" t="s">
        <v>168</v>
      </c>
      <c r="E528" s="7">
        <v>43.13</v>
      </c>
      <c r="K528" s="111">
        <v>5</v>
      </c>
      <c r="L528" s="38" t="str">
        <f t="shared" si="600"/>
        <v>Tommy Maidment</v>
      </c>
      <c r="M528" s="38" t="str">
        <f t="shared" si="601"/>
        <v>Westbrook Hay</v>
      </c>
      <c r="N528" s="39">
        <f t="shared" si="602"/>
        <v>43.13</v>
      </c>
      <c r="O528" s="36">
        <v>19</v>
      </c>
      <c r="P528" s="36"/>
      <c r="Q528" s="20">
        <v>3</v>
      </c>
      <c r="R528" s="112">
        <f t="shared" si="575"/>
        <v>5</v>
      </c>
      <c r="S528" s="42" t="str">
        <f t="shared" si="603"/>
        <v>1935</v>
      </c>
      <c r="T528" s="19" t="str">
        <f t="shared" si="604"/>
        <v>Tommy Maidment</v>
      </c>
      <c r="U528" s="19" t="str">
        <f t="shared" si="604"/>
        <v>Westbrook Hay</v>
      </c>
      <c r="V528" s="30">
        <f t="shared" si="604"/>
        <v>43.13</v>
      </c>
      <c r="X528" s="17">
        <f t="shared" si="584"/>
        <v>3</v>
      </c>
      <c r="Y528" s="19">
        <f t="shared" si="585"/>
        <v>5</v>
      </c>
      <c r="Z528" s="43">
        <f>VLOOKUP($S528,'Programme and CT sheets'!$A:$I,8,)</f>
        <v>44.48</v>
      </c>
      <c r="AB528" s="44" t="str">
        <f t="shared" si="586"/>
        <v>Tommy Maidment</v>
      </c>
      <c r="AC528" s="44" t="str">
        <f t="shared" si="587"/>
        <v>Westbrook Hay</v>
      </c>
      <c r="AE528" s="11">
        <f t="shared" si="588"/>
        <v>23</v>
      </c>
      <c r="AF528" s="7">
        <f t="shared" si="589"/>
        <v>44.48</v>
      </c>
      <c r="AG528" s="7"/>
      <c r="AH528" s="147">
        <f t="shared" si="590"/>
        <v>23</v>
      </c>
      <c r="AI528" s="135" t="str">
        <f t="shared" si="591"/>
        <v>Tommy Maidment</v>
      </c>
      <c r="AJ528" s="135" t="str">
        <f t="shared" si="592"/>
        <v>Westbrook Hay</v>
      </c>
      <c r="AK528" s="148">
        <f t="shared" si="593"/>
        <v>43.13</v>
      </c>
      <c r="AL528" s="148">
        <f t="shared" si="594"/>
        <v>44.48</v>
      </c>
      <c r="AM528" s="149" t="str">
        <f>IFERROR(IF(FIND("DQ",AL528),VLOOKUP(AL528,'DQ Codes'!$B:$C,2,),""),"")</f>
        <v/>
      </c>
    </row>
    <row r="529" spans="2:39" ht="15" customHeight="1" x14ac:dyDescent="0.25">
      <c r="B529" s="11">
        <v>24</v>
      </c>
      <c r="C529" t="s">
        <v>152</v>
      </c>
      <c r="D529" t="s">
        <v>153</v>
      </c>
      <c r="E529" s="7">
        <v>43.06</v>
      </c>
      <c r="K529" s="107">
        <v>1</v>
      </c>
      <c r="L529" s="33" t="str">
        <f t="shared" si="600"/>
        <v>Joshua Heesom</v>
      </c>
      <c r="M529" s="33" t="str">
        <f t="shared" si="601"/>
        <v>Pope Paul</v>
      </c>
      <c r="N529" s="34">
        <f t="shared" si="602"/>
        <v>43.06</v>
      </c>
      <c r="O529" s="36">
        <v>19</v>
      </c>
      <c r="P529" s="36"/>
      <c r="Q529" s="20">
        <v>4</v>
      </c>
      <c r="R529" s="112">
        <f t="shared" si="575"/>
        <v>1</v>
      </c>
      <c r="S529" s="42" t="str">
        <f t="shared" si="603"/>
        <v>1941</v>
      </c>
      <c r="T529" s="19" t="str">
        <f t="shared" ref="T529:V536" si="605">VLOOKUP($R529,$K$529:$N$536,T$28,)</f>
        <v>Joshua Heesom</v>
      </c>
      <c r="U529" s="19" t="str">
        <f t="shared" si="605"/>
        <v>Pope Paul</v>
      </c>
      <c r="V529" s="30">
        <f t="shared" si="605"/>
        <v>43.06</v>
      </c>
      <c r="X529" s="17">
        <f t="shared" si="584"/>
        <v>4</v>
      </c>
      <c r="Y529" s="19">
        <f t="shared" si="585"/>
        <v>1</v>
      </c>
      <c r="Z529" s="43">
        <f>VLOOKUP($S529,'Programme and CT sheets'!$A:$I,8,)</f>
        <v>42.02</v>
      </c>
      <c r="AB529" s="44" t="str">
        <f t="shared" si="586"/>
        <v>Joshua Heesom</v>
      </c>
      <c r="AC529" s="44" t="str">
        <f t="shared" si="587"/>
        <v>Pope Paul</v>
      </c>
      <c r="AE529" s="11">
        <f t="shared" si="588"/>
        <v>11</v>
      </c>
      <c r="AF529" s="7">
        <f t="shared" si="589"/>
        <v>42.02</v>
      </c>
      <c r="AG529" s="7"/>
      <c r="AH529" s="147">
        <f t="shared" si="590"/>
        <v>24</v>
      </c>
      <c r="AI529" s="135" t="str">
        <f t="shared" si="591"/>
        <v>Nico Benito</v>
      </c>
      <c r="AJ529" s="135" t="str">
        <f t="shared" si="592"/>
        <v>Edge Grove</v>
      </c>
      <c r="AK529" s="148">
        <f t="shared" si="593"/>
        <v>42.35</v>
      </c>
      <c r="AL529" s="148">
        <f t="shared" si="594"/>
        <v>44.53</v>
      </c>
      <c r="AM529" s="149" t="str">
        <f>IFERROR(IF(FIND("DQ",AL529),VLOOKUP(AL529,'DQ Codes'!$B:$C,2,),""),"")</f>
        <v/>
      </c>
    </row>
    <row r="530" spans="2:39" ht="15" customHeight="1" x14ac:dyDescent="0.25">
      <c r="B530" s="11">
        <v>25</v>
      </c>
      <c r="C530" t="s">
        <v>188</v>
      </c>
      <c r="D530" t="s">
        <v>162</v>
      </c>
      <c r="E530" s="7">
        <v>42.77</v>
      </c>
      <c r="K530" s="108">
        <v>8</v>
      </c>
      <c r="L530" s="36" t="str">
        <f t="shared" si="600"/>
        <v>Noah McCall</v>
      </c>
      <c r="M530" s="36" t="str">
        <f t="shared" si="601"/>
        <v>Elangeni</v>
      </c>
      <c r="N530" s="37">
        <f t="shared" si="602"/>
        <v>42.77</v>
      </c>
      <c r="O530" s="36">
        <v>19</v>
      </c>
      <c r="P530" s="36"/>
      <c r="Q530" s="20">
        <v>4</v>
      </c>
      <c r="R530" s="112">
        <f t="shared" si="575"/>
        <v>8</v>
      </c>
      <c r="S530" s="42" t="str">
        <f t="shared" si="603"/>
        <v>1948</v>
      </c>
      <c r="T530" s="19" t="str">
        <f t="shared" si="605"/>
        <v>Noah McCall</v>
      </c>
      <c r="U530" s="19" t="str">
        <f t="shared" si="605"/>
        <v>Elangeni</v>
      </c>
      <c r="V530" s="30">
        <f t="shared" si="605"/>
        <v>42.77</v>
      </c>
      <c r="X530" s="17">
        <f t="shared" si="584"/>
        <v>4</v>
      </c>
      <c r="Y530" s="19">
        <f t="shared" si="585"/>
        <v>8</v>
      </c>
      <c r="Z530" s="43">
        <f>VLOOKUP($S530,'Programme and CT sheets'!$A:$I,8,)</f>
        <v>42.95</v>
      </c>
      <c r="AB530" s="44" t="str">
        <f t="shared" si="586"/>
        <v>Noah McCall</v>
      </c>
      <c r="AC530" s="44" t="str">
        <f t="shared" si="587"/>
        <v>Elangeni</v>
      </c>
      <c r="AE530" s="11">
        <f t="shared" si="588"/>
        <v>14</v>
      </c>
      <c r="AF530" s="7">
        <f t="shared" si="589"/>
        <v>42.95</v>
      </c>
      <c r="AG530" s="7"/>
      <c r="AH530" s="147">
        <f t="shared" si="590"/>
        <v>25</v>
      </c>
      <c r="AI530" s="135" t="str">
        <f t="shared" si="591"/>
        <v>Harry Rowlands</v>
      </c>
      <c r="AJ530" s="135" t="str">
        <f t="shared" si="592"/>
        <v>Beechwood Park</v>
      </c>
      <c r="AK530" s="148">
        <f t="shared" si="593"/>
        <v>46.53</v>
      </c>
      <c r="AL530" s="148">
        <f t="shared" si="594"/>
        <v>44.91</v>
      </c>
      <c r="AM530" s="149" t="str">
        <f>IFERROR(IF(FIND("DQ",AL530),VLOOKUP(AL530,'DQ Codes'!$B:$C,2,),""),"")</f>
        <v/>
      </c>
    </row>
    <row r="531" spans="2:39" ht="15" customHeight="1" x14ac:dyDescent="0.25">
      <c r="B531" s="11">
        <v>26</v>
      </c>
      <c r="C531" t="s">
        <v>177</v>
      </c>
      <c r="D531" t="s">
        <v>15</v>
      </c>
      <c r="E531" s="7">
        <v>42.59</v>
      </c>
      <c r="K531" s="108">
        <v>2</v>
      </c>
      <c r="L531" s="36" t="str">
        <f t="shared" si="600"/>
        <v>Daniel Rates</v>
      </c>
      <c r="M531" s="36" t="str">
        <f t="shared" si="601"/>
        <v>Heath Mount</v>
      </c>
      <c r="N531" s="37">
        <f t="shared" si="602"/>
        <v>42.59</v>
      </c>
      <c r="O531" s="36">
        <v>19</v>
      </c>
      <c r="P531" s="36"/>
      <c r="Q531" s="20">
        <v>4</v>
      </c>
      <c r="R531" s="112">
        <f t="shared" si="575"/>
        <v>2</v>
      </c>
      <c r="S531" s="42" t="str">
        <f t="shared" si="603"/>
        <v>1942</v>
      </c>
      <c r="T531" s="19" t="str">
        <f t="shared" si="605"/>
        <v>Daniel Rates</v>
      </c>
      <c r="U531" s="19" t="str">
        <f t="shared" si="605"/>
        <v>Heath Mount</v>
      </c>
      <c r="V531" s="30">
        <f t="shared" si="605"/>
        <v>42.59</v>
      </c>
      <c r="X531" s="17">
        <f t="shared" si="584"/>
        <v>4</v>
      </c>
      <c r="Y531" s="19">
        <f t="shared" si="585"/>
        <v>2</v>
      </c>
      <c r="Z531" s="43">
        <f>VLOOKUP($S531,'Programme and CT sheets'!$A:$I,8,)</f>
        <v>42.39</v>
      </c>
      <c r="AB531" s="44" t="str">
        <f t="shared" si="586"/>
        <v>Daniel Rates</v>
      </c>
      <c r="AC531" s="44" t="str">
        <f t="shared" si="587"/>
        <v>Heath Mount</v>
      </c>
      <c r="AE531" s="11">
        <f t="shared" si="588"/>
        <v>12</v>
      </c>
      <c r="AF531" s="7">
        <f t="shared" si="589"/>
        <v>42.39</v>
      </c>
      <c r="AG531" s="7"/>
      <c r="AH531" s="147">
        <f t="shared" si="590"/>
        <v>26</v>
      </c>
      <c r="AI531" s="135" t="str">
        <f t="shared" si="591"/>
        <v>James Coleman</v>
      </c>
      <c r="AJ531" s="135" t="str">
        <f t="shared" si="592"/>
        <v>Mandeville</v>
      </c>
      <c r="AK531" s="148">
        <f t="shared" si="593"/>
        <v>43.47</v>
      </c>
      <c r="AL531" s="148">
        <f t="shared" si="594"/>
        <v>45.01</v>
      </c>
      <c r="AM531" s="149" t="str">
        <f>IFERROR(IF(FIND("DQ",AL531),VLOOKUP(AL531,'DQ Codes'!$B:$C,2,),""),"")</f>
        <v/>
      </c>
    </row>
    <row r="532" spans="2:39" ht="15" customHeight="1" x14ac:dyDescent="0.25">
      <c r="B532" s="11">
        <v>27</v>
      </c>
      <c r="C532" t="s">
        <v>191</v>
      </c>
      <c r="D532" t="s">
        <v>192</v>
      </c>
      <c r="E532" s="7">
        <v>42.4</v>
      </c>
      <c r="K532" s="108">
        <v>7</v>
      </c>
      <c r="L532" s="36" t="str">
        <f t="shared" si="600"/>
        <v>Nathaniel Mapley</v>
      </c>
      <c r="M532" s="36" t="str">
        <f t="shared" si="601"/>
        <v>St Peters, St Al.</v>
      </c>
      <c r="N532" s="37">
        <f t="shared" si="602"/>
        <v>42.4</v>
      </c>
      <c r="O532" s="36">
        <v>19</v>
      </c>
      <c r="P532" s="36"/>
      <c r="Q532" s="20">
        <v>4</v>
      </c>
      <c r="R532" s="112">
        <f t="shared" si="575"/>
        <v>7</v>
      </c>
      <c r="S532" s="42" t="str">
        <f t="shared" si="603"/>
        <v>1947</v>
      </c>
      <c r="T532" s="19" t="str">
        <f t="shared" si="605"/>
        <v>Nathaniel Mapley</v>
      </c>
      <c r="U532" s="19" t="str">
        <f t="shared" si="605"/>
        <v>St Peters, St Al.</v>
      </c>
      <c r="V532" s="30">
        <f t="shared" si="605"/>
        <v>42.4</v>
      </c>
      <c r="X532" s="17">
        <f t="shared" si="584"/>
        <v>4</v>
      </c>
      <c r="Y532" s="19">
        <f t="shared" si="585"/>
        <v>7</v>
      </c>
      <c r="Z532" s="43">
        <f>VLOOKUP($S532,'Programme and CT sheets'!$A:$I,8,)</f>
        <v>43.46</v>
      </c>
      <c r="AB532" s="44" t="str">
        <f t="shared" si="586"/>
        <v>Nathaniel Mapley</v>
      </c>
      <c r="AC532" s="44" t="str">
        <f t="shared" si="587"/>
        <v>St Peters, St Al.</v>
      </c>
      <c r="AE532" s="11">
        <f t="shared" si="588"/>
        <v>17</v>
      </c>
      <c r="AF532" s="7">
        <f t="shared" si="589"/>
        <v>43.46</v>
      </c>
      <c r="AG532" s="7"/>
      <c r="AH532" s="147">
        <f t="shared" si="590"/>
        <v>27</v>
      </c>
      <c r="AI532" s="135" t="str">
        <f t="shared" si="591"/>
        <v>Marko Borgis</v>
      </c>
      <c r="AJ532" s="135" t="str">
        <f t="shared" si="592"/>
        <v xml:space="preserve">Round Diamond </v>
      </c>
      <c r="AK532" s="148">
        <f t="shared" si="593"/>
        <v>44.85</v>
      </c>
      <c r="AL532" s="148">
        <f t="shared" si="594"/>
        <v>45.31</v>
      </c>
      <c r="AM532" s="149" t="str">
        <f>IFERROR(IF(FIND("DQ",AL532),VLOOKUP(AL532,'DQ Codes'!$B:$C,2,),""),"")</f>
        <v/>
      </c>
    </row>
    <row r="533" spans="2:39" ht="15" customHeight="1" x14ac:dyDescent="0.25">
      <c r="B533" s="11">
        <v>28</v>
      </c>
      <c r="C533" t="s">
        <v>172</v>
      </c>
      <c r="D533" t="s">
        <v>12</v>
      </c>
      <c r="E533" s="7">
        <v>42.35</v>
      </c>
      <c r="K533" s="108">
        <v>3</v>
      </c>
      <c r="L533" s="36" t="str">
        <f t="shared" si="600"/>
        <v>Nico Benito</v>
      </c>
      <c r="M533" s="36" t="str">
        <f t="shared" si="601"/>
        <v>Edge Grove</v>
      </c>
      <c r="N533" s="37">
        <f t="shared" si="602"/>
        <v>42.35</v>
      </c>
      <c r="O533" s="36">
        <v>19</v>
      </c>
      <c r="P533" s="36"/>
      <c r="Q533" s="20">
        <v>4</v>
      </c>
      <c r="R533" s="112">
        <f t="shared" si="575"/>
        <v>3</v>
      </c>
      <c r="S533" s="42" t="str">
        <f t="shared" si="603"/>
        <v>1943</v>
      </c>
      <c r="T533" s="19" t="str">
        <f t="shared" si="605"/>
        <v>Nico Benito</v>
      </c>
      <c r="U533" s="19" t="str">
        <f t="shared" si="605"/>
        <v>Edge Grove</v>
      </c>
      <c r="V533" s="30">
        <f t="shared" si="605"/>
        <v>42.35</v>
      </c>
      <c r="X533" s="17">
        <f t="shared" si="584"/>
        <v>4</v>
      </c>
      <c r="Y533" s="19">
        <f t="shared" si="585"/>
        <v>3</v>
      </c>
      <c r="Z533" s="43">
        <f>VLOOKUP($S533,'Programme and CT sheets'!$A:$I,8,)</f>
        <v>44.53</v>
      </c>
      <c r="AB533" s="44" t="str">
        <f t="shared" si="586"/>
        <v>Nico Benito</v>
      </c>
      <c r="AC533" s="44" t="str">
        <f t="shared" si="587"/>
        <v>Edge Grove</v>
      </c>
      <c r="AE533" s="11">
        <f t="shared" si="588"/>
        <v>24</v>
      </c>
      <c r="AF533" s="7">
        <f t="shared" si="589"/>
        <v>44.53</v>
      </c>
      <c r="AG533" s="7"/>
      <c r="AH533" s="147">
        <f t="shared" si="590"/>
        <v>28</v>
      </c>
      <c r="AI533" s="135" t="str">
        <f t="shared" si="591"/>
        <v>Duncan Meazzo</v>
      </c>
      <c r="AJ533" s="135" t="str">
        <f t="shared" si="592"/>
        <v>Gayhurst School</v>
      </c>
      <c r="AK533" s="148">
        <f t="shared" si="593"/>
        <v>44</v>
      </c>
      <c r="AL533" s="148">
        <f t="shared" si="594"/>
        <v>45.41</v>
      </c>
      <c r="AM533" s="149" t="str">
        <f>IFERROR(IF(FIND("DQ",AL533),VLOOKUP(AL533,'DQ Codes'!$B:$C,2,),""),"")</f>
        <v/>
      </c>
    </row>
    <row r="534" spans="2:39" ht="15" customHeight="1" x14ac:dyDescent="0.25">
      <c r="B534" s="11">
        <v>29</v>
      </c>
      <c r="C534" t="s">
        <v>161</v>
      </c>
      <c r="D534" t="s">
        <v>162</v>
      </c>
      <c r="E534" s="7">
        <v>41.53</v>
      </c>
      <c r="K534" s="108">
        <v>6</v>
      </c>
      <c r="L534" s="36" t="str">
        <f t="shared" si="600"/>
        <v>George  Mowbray</v>
      </c>
      <c r="M534" s="36" t="str">
        <f t="shared" si="601"/>
        <v>Elangeni</v>
      </c>
      <c r="N534" s="37">
        <f t="shared" si="602"/>
        <v>41.53</v>
      </c>
      <c r="O534" s="36">
        <v>19</v>
      </c>
      <c r="P534" s="36"/>
      <c r="Q534" s="20">
        <v>4</v>
      </c>
      <c r="R534" s="112">
        <f t="shared" si="575"/>
        <v>6</v>
      </c>
      <c r="S534" s="42" t="str">
        <f t="shared" si="603"/>
        <v>1946</v>
      </c>
      <c r="T534" s="19" t="str">
        <f t="shared" si="605"/>
        <v>George  Mowbray</v>
      </c>
      <c r="U534" s="19" t="str">
        <f t="shared" si="605"/>
        <v>Elangeni</v>
      </c>
      <c r="V534" s="30">
        <f t="shared" si="605"/>
        <v>41.53</v>
      </c>
      <c r="X534" s="17">
        <f t="shared" si="584"/>
        <v>4</v>
      </c>
      <c r="Y534" s="19">
        <f t="shared" si="585"/>
        <v>6</v>
      </c>
      <c r="Z534" s="43">
        <f>VLOOKUP($S534,'Programme and CT sheets'!$A:$I,8,)</f>
        <v>41.38</v>
      </c>
      <c r="AB534" s="44" t="str">
        <f t="shared" si="586"/>
        <v>George  Mowbray</v>
      </c>
      <c r="AC534" s="44" t="str">
        <f t="shared" si="587"/>
        <v>Elangeni</v>
      </c>
      <c r="AE534" s="11">
        <f t="shared" si="588"/>
        <v>9</v>
      </c>
      <c r="AF534" s="7">
        <f t="shared" si="589"/>
        <v>41.38</v>
      </c>
      <c r="AG534" s="7"/>
      <c r="AH534" s="147">
        <f t="shared" si="590"/>
        <v>29</v>
      </c>
      <c r="AI534" s="135" t="str">
        <f t="shared" si="591"/>
        <v>Tarran Barfoot</v>
      </c>
      <c r="AJ534" s="135" t="str">
        <f t="shared" si="592"/>
        <v>Mandeville</v>
      </c>
      <c r="AK534" s="148">
        <f t="shared" si="593"/>
        <v>44.72</v>
      </c>
      <c r="AL534" s="148">
        <f t="shared" si="594"/>
        <v>45.42</v>
      </c>
      <c r="AM534" s="149" t="str">
        <f>IFERROR(IF(FIND("DQ",AL534),VLOOKUP(AL534,'DQ Codes'!$B:$C,2,),""),"")</f>
        <v/>
      </c>
    </row>
    <row r="535" spans="2:39" ht="15" customHeight="1" x14ac:dyDescent="0.25">
      <c r="B535" s="11">
        <v>30</v>
      </c>
      <c r="C535" t="s">
        <v>165</v>
      </c>
      <c r="D535" t="s">
        <v>166</v>
      </c>
      <c r="E535" s="7">
        <v>41.4</v>
      </c>
      <c r="K535" s="108">
        <v>4</v>
      </c>
      <c r="L535" s="36" t="str">
        <f t="shared" si="600"/>
        <v>Fergus Reid</v>
      </c>
      <c r="M535" s="36" t="str">
        <f t="shared" si="601"/>
        <v>Beechwood Park</v>
      </c>
      <c r="N535" s="37">
        <f t="shared" si="602"/>
        <v>41.4</v>
      </c>
      <c r="O535" s="36">
        <v>19</v>
      </c>
      <c r="P535" s="36"/>
      <c r="Q535" s="20">
        <v>4</v>
      </c>
      <c r="R535" s="112">
        <f t="shared" si="575"/>
        <v>4</v>
      </c>
      <c r="S535" s="42" t="str">
        <f t="shared" si="603"/>
        <v>1944</v>
      </c>
      <c r="T535" s="19" t="str">
        <f t="shared" si="605"/>
        <v>Fergus Reid</v>
      </c>
      <c r="U535" s="19" t="str">
        <f t="shared" si="605"/>
        <v>Beechwood Park</v>
      </c>
      <c r="V535" s="30">
        <f t="shared" si="605"/>
        <v>41.4</v>
      </c>
      <c r="X535" s="17">
        <f t="shared" si="584"/>
        <v>4</v>
      </c>
      <c r="Y535" s="19">
        <f t="shared" si="585"/>
        <v>4</v>
      </c>
      <c r="Z535" s="43">
        <f>VLOOKUP($S535,'Programme and CT sheets'!$A:$I,8,)</f>
        <v>44.03</v>
      </c>
      <c r="AB535" s="44" t="str">
        <f t="shared" si="586"/>
        <v>Fergus Reid</v>
      </c>
      <c r="AC535" s="44" t="str">
        <f t="shared" si="587"/>
        <v>Beechwood Park</v>
      </c>
      <c r="AE535" s="11">
        <f t="shared" si="588"/>
        <v>20</v>
      </c>
      <c r="AF535" s="7">
        <f t="shared" si="589"/>
        <v>44.03</v>
      </c>
      <c r="AG535" s="7"/>
      <c r="AH535" s="147">
        <f t="shared" si="590"/>
        <v>30</v>
      </c>
      <c r="AI535" s="135" t="str">
        <f t="shared" si="591"/>
        <v>Adam Tricot</v>
      </c>
      <c r="AJ535" s="135" t="str">
        <f t="shared" si="592"/>
        <v>Haberdasher's Boys</v>
      </c>
      <c r="AK535" s="148">
        <f t="shared" si="593"/>
        <v>49.8</v>
      </c>
      <c r="AL535" s="148">
        <f t="shared" si="594"/>
        <v>46.67</v>
      </c>
      <c r="AM535" s="149" t="str">
        <f>IFERROR(IF(FIND("DQ",AL535),VLOOKUP(AL535,'DQ Codes'!$B:$C,2,),""),"")</f>
        <v/>
      </c>
    </row>
    <row r="536" spans="2:39" ht="15" customHeight="1" x14ac:dyDescent="0.25">
      <c r="B536" s="11">
        <v>31</v>
      </c>
      <c r="C536" t="s">
        <v>154</v>
      </c>
      <c r="D536" t="s">
        <v>155</v>
      </c>
      <c r="E536" s="7">
        <v>41.15</v>
      </c>
      <c r="K536" s="111">
        <v>5</v>
      </c>
      <c r="L536" s="38" t="str">
        <f t="shared" si="600"/>
        <v>Max Arnold</v>
      </c>
      <c r="M536" s="38" t="str">
        <f t="shared" si="601"/>
        <v>Milwards School</v>
      </c>
      <c r="N536" s="39">
        <f t="shared" si="602"/>
        <v>41.15</v>
      </c>
      <c r="O536" s="36">
        <v>19</v>
      </c>
      <c r="P536" s="36"/>
      <c r="Q536" s="20">
        <v>4</v>
      </c>
      <c r="R536" s="112">
        <f t="shared" si="575"/>
        <v>5</v>
      </c>
      <c r="S536" s="42" t="str">
        <f t="shared" si="603"/>
        <v>1945</v>
      </c>
      <c r="T536" s="19" t="str">
        <f t="shared" si="605"/>
        <v>Max Arnold</v>
      </c>
      <c r="U536" s="19" t="str">
        <f t="shared" si="605"/>
        <v>Milwards School</v>
      </c>
      <c r="V536" s="30">
        <f t="shared" si="605"/>
        <v>41.15</v>
      </c>
      <c r="X536" s="17">
        <f t="shared" si="584"/>
        <v>4</v>
      </c>
      <c r="Y536" s="19">
        <f t="shared" si="585"/>
        <v>5</v>
      </c>
      <c r="Z536" s="43">
        <f>VLOOKUP($S536,'Programme and CT sheets'!$A:$I,8,)</f>
        <v>40.51</v>
      </c>
      <c r="AB536" s="44" t="str">
        <f t="shared" si="586"/>
        <v>Max Arnold</v>
      </c>
      <c r="AC536" s="44" t="str">
        <f t="shared" si="587"/>
        <v>Milwards School</v>
      </c>
      <c r="AE536" s="11">
        <f t="shared" si="588"/>
        <v>6</v>
      </c>
      <c r="AF536" s="7">
        <f t="shared" si="589"/>
        <v>40.51</v>
      </c>
      <c r="AG536" s="7"/>
      <c r="AH536" s="147">
        <f t="shared" si="590"/>
        <v>31</v>
      </c>
      <c r="AI536" s="135" t="str">
        <f t="shared" si="591"/>
        <v>Oliver Denton-Sparke</v>
      </c>
      <c r="AJ536" s="135" t="str">
        <f t="shared" si="592"/>
        <v>Grove Road</v>
      </c>
      <c r="AK536" s="148">
        <f t="shared" si="593"/>
        <v>46.94</v>
      </c>
      <c r="AL536" s="148">
        <f t="shared" si="594"/>
        <v>47.02</v>
      </c>
      <c r="AM536" s="149" t="str">
        <f>IFERROR(IF(FIND("DQ",AL536),VLOOKUP(AL536,'DQ Codes'!$B:$C,2,),""),"")</f>
        <v/>
      </c>
    </row>
    <row r="537" spans="2:39" ht="15" customHeight="1" x14ac:dyDescent="0.25">
      <c r="B537" s="11">
        <v>32</v>
      </c>
      <c r="C537" t="s">
        <v>193</v>
      </c>
      <c r="D537" t="s">
        <v>109</v>
      </c>
      <c r="E537" s="7">
        <v>40.909999999999997</v>
      </c>
      <c r="K537" s="107">
        <v>1</v>
      </c>
      <c r="L537" s="33" t="str">
        <f t="shared" si="600"/>
        <v>Finley Guest</v>
      </c>
      <c r="M537" s="33" t="str">
        <f t="shared" si="601"/>
        <v>Kings Langley</v>
      </c>
      <c r="N537" s="34">
        <f t="shared" si="602"/>
        <v>40.909999999999997</v>
      </c>
      <c r="O537" s="36">
        <v>19</v>
      </c>
      <c r="P537" s="36"/>
      <c r="Q537" s="20">
        <v>5</v>
      </c>
      <c r="R537" s="112">
        <f t="shared" si="575"/>
        <v>1</v>
      </c>
      <c r="S537" s="42" t="str">
        <f t="shared" si="603"/>
        <v>1951</v>
      </c>
      <c r="T537" s="19" t="str">
        <f t="shared" ref="T537:V544" si="606">VLOOKUP($R537,$K$537:$N$544,T$28,)</f>
        <v>Finley Guest</v>
      </c>
      <c r="U537" s="19" t="str">
        <f t="shared" si="606"/>
        <v>Kings Langley</v>
      </c>
      <c r="V537" s="30">
        <f t="shared" si="606"/>
        <v>40.909999999999997</v>
      </c>
      <c r="X537" s="17">
        <f t="shared" si="584"/>
        <v>5</v>
      </c>
      <c r="Y537" s="19">
        <f t="shared" si="585"/>
        <v>1</v>
      </c>
      <c r="Z537" s="43">
        <f>VLOOKUP($S537,'Programme and CT sheets'!$A:$I,8,)</f>
        <v>40.96</v>
      </c>
      <c r="AB537" s="44" t="str">
        <f t="shared" si="586"/>
        <v>Finley Guest</v>
      </c>
      <c r="AC537" s="44" t="str">
        <f t="shared" si="587"/>
        <v>Kings Langley</v>
      </c>
      <c r="AE537" s="11">
        <f t="shared" si="588"/>
        <v>7</v>
      </c>
      <c r="AF537" s="7">
        <f t="shared" si="589"/>
        <v>40.96</v>
      </c>
      <c r="AG537" s="7"/>
      <c r="AH537" s="147">
        <f t="shared" si="590"/>
        <v>32</v>
      </c>
      <c r="AI537" s="135" t="str">
        <f t="shared" si="591"/>
        <v>Jasper Tumani</v>
      </c>
      <c r="AJ537" s="135" t="str">
        <f t="shared" si="592"/>
        <v>Foulds Primary</v>
      </c>
      <c r="AK537" s="148">
        <f t="shared" si="593"/>
        <v>49.06</v>
      </c>
      <c r="AL537" s="148">
        <f t="shared" si="594"/>
        <v>47.03</v>
      </c>
      <c r="AM537" s="149" t="str">
        <f>IFERROR(IF(FIND("DQ",AL537),VLOOKUP(AL537,'DQ Codes'!$B:$C,2,),""),"")</f>
        <v/>
      </c>
    </row>
    <row r="538" spans="2:39" ht="15" customHeight="1" x14ac:dyDescent="0.25">
      <c r="B538" s="11">
        <v>33</v>
      </c>
      <c r="C538" t="s">
        <v>169</v>
      </c>
      <c r="D538" t="s">
        <v>147</v>
      </c>
      <c r="E538" s="7">
        <v>40.85</v>
      </c>
      <c r="K538" s="108">
        <v>8</v>
      </c>
      <c r="L538" s="36" t="str">
        <f t="shared" si="600"/>
        <v>Tristan Woolven</v>
      </c>
      <c r="M538" s="36" t="str">
        <f t="shared" si="601"/>
        <v>Thorpe House</v>
      </c>
      <c r="N538" s="37">
        <f t="shared" si="602"/>
        <v>40.85</v>
      </c>
      <c r="O538" s="36">
        <v>19</v>
      </c>
      <c r="P538" s="36"/>
      <c r="Q538" s="20">
        <v>5</v>
      </c>
      <c r="R538" s="112">
        <f t="shared" si="575"/>
        <v>8</v>
      </c>
      <c r="S538" s="42" t="str">
        <f t="shared" si="603"/>
        <v>1958</v>
      </c>
      <c r="T538" s="19" t="str">
        <f t="shared" si="606"/>
        <v>Tristan Woolven</v>
      </c>
      <c r="U538" s="19" t="str">
        <f t="shared" si="606"/>
        <v>Thorpe House</v>
      </c>
      <c r="V538" s="30">
        <f t="shared" si="606"/>
        <v>40.85</v>
      </c>
      <c r="X538" s="17">
        <f t="shared" si="584"/>
        <v>5</v>
      </c>
      <c r="Y538" s="19">
        <f t="shared" si="585"/>
        <v>8</v>
      </c>
      <c r="Z538" s="43">
        <f>VLOOKUP($S538,'Programme and CT sheets'!$A:$I,8,)</f>
        <v>41.73</v>
      </c>
      <c r="AB538" s="44" t="str">
        <f t="shared" si="586"/>
        <v>Tristan Woolven</v>
      </c>
      <c r="AC538" s="44" t="str">
        <f t="shared" si="587"/>
        <v>Thorpe House</v>
      </c>
      <c r="AE538" s="11">
        <f t="shared" si="588"/>
        <v>10</v>
      </c>
      <c r="AF538" s="7">
        <f t="shared" si="589"/>
        <v>41.73</v>
      </c>
      <c r="AG538" s="7"/>
      <c r="AH538" s="147">
        <f t="shared" si="590"/>
        <v>33</v>
      </c>
      <c r="AI538" s="135" t="str">
        <f t="shared" si="591"/>
        <v>Tom Martin</v>
      </c>
      <c r="AJ538" s="135" t="str">
        <f t="shared" si="592"/>
        <v>Thorpe House</v>
      </c>
      <c r="AK538" s="148">
        <f t="shared" si="593"/>
        <v>49.12</v>
      </c>
      <c r="AL538" s="148">
        <f t="shared" si="594"/>
        <v>51.13</v>
      </c>
      <c r="AM538" s="149" t="str">
        <f>IFERROR(IF(FIND("DQ",AL538),VLOOKUP(AL538,'DQ Codes'!$B:$C,2,),""),"")</f>
        <v/>
      </c>
    </row>
    <row r="539" spans="2:39" ht="15" customHeight="1" x14ac:dyDescent="0.25">
      <c r="B539" s="11">
        <v>34</v>
      </c>
      <c r="C539" t="s">
        <v>175</v>
      </c>
      <c r="D539" t="s">
        <v>115</v>
      </c>
      <c r="E539" s="7">
        <v>40.840000000000003</v>
      </c>
      <c r="K539" s="108">
        <v>2</v>
      </c>
      <c r="L539" s="36" t="str">
        <f t="shared" si="600"/>
        <v>Freddie Lucas</v>
      </c>
      <c r="M539" s="36" t="str">
        <f t="shared" si="601"/>
        <v>Chalfont St Peter</v>
      </c>
      <c r="N539" s="37">
        <f t="shared" si="602"/>
        <v>40.840000000000003</v>
      </c>
      <c r="O539" s="36">
        <v>19</v>
      </c>
      <c r="P539" s="36"/>
      <c r="Q539" s="20">
        <v>5</v>
      </c>
      <c r="R539" s="112">
        <f t="shared" si="575"/>
        <v>2</v>
      </c>
      <c r="S539" s="42" t="str">
        <f t="shared" si="603"/>
        <v>1952</v>
      </c>
      <c r="T539" s="19" t="str">
        <f t="shared" si="606"/>
        <v>Freddie Lucas</v>
      </c>
      <c r="U539" s="19" t="str">
        <f t="shared" si="606"/>
        <v>Chalfont St Peter</v>
      </c>
      <c r="V539" s="30">
        <f t="shared" si="606"/>
        <v>40.840000000000003</v>
      </c>
      <c r="X539" s="17">
        <f t="shared" si="584"/>
        <v>5</v>
      </c>
      <c r="Y539" s="19">
        <f t="shared" si="585"/>
        <v>2</v>
      </c>
      <c r="Z539" s="43">
        <f>VLOOKUP($S539,'Programme and CT sheets'!$A:$I,8,)</f>
        <v>41.13</v>
      </c>
      <c r="AB539" s="44" t="str">
        <f t="shared" si="586"/>
        <v>Freddie Lucas</v>
      </c>
      <c r="AC539" s="44" t="str">
        <f t="shared" si="587"/>
        <v>Chalfont St Peter</v>
      </c>
      <c r="AE539" s="11">
        <f t="shared" si="588"/>
        <v>8</v>
      </c>
      <c r="AF539" s="7">
        <f t="shared" si="589"/>
        <v>41.13</v>
      </c>
      <c r="AG539" s="7"/>
      <c r="AH539" s="147">
        <f t="shared" si="590"/>
        <v>34</v>
      </c>
      <c r="AI539" s="135" t="str">
        <f t="shared" si="591"/>
        <v>Oliver Goodkind</v>
      </c>
      <c r="AJ539" s="135" t="str">
        <f t="shared" si="592"/>
        <v>Haberdasher's Boys</v>
      </c>
      <c r="AK539" s="148">
        <f t="shared" si="593"/>
        <v>49.3</v>
      </c>
      <c r="AL539" s="148">
        <f t="shared" si="594"/>
        <v>53.51</v>
      </c>
      <c r="AM539" s="149" t="str">
        <f>IFERROR(IF(FIND("DQ",AL539),VLOOKUP(AL539,'DQ Codes'!$B:$C,2,),""),"")</f>
        <v/>
      </c>
    </row>
    <row r="540" spans="2:39" ht="15" customHeight="1" x14ac:dyDescent="0.25">
      <c r="B540" s="11">
        <v>35</v>
      </c>
      <c r="C540" t="s">
        <v>170</v>
      </c>
      <c r="D540" t="s">
        <v>115</v>
      </c>
      <c r="E540" s="7">
        <v>40.630000000000003</v>
      </c>
      <c r="K540" s="108">
        <v>7</v>
      </c>
      <c r="L540" s="36" t="str">
        <f t="shared" si="600"/>
        <v>Harry Gibb</v>
      </c>
      <c r="M540" s="36" t="str">
        <f t="shared" si="601"/>
        <v>Chalfont St Peter</v>
      </c>
      <c r="N540" s="37">
        <f t="shared" si="602"/>
        <v>40.630000000000003</v>
      </c>
      <c r="O540" s="36">
        <v>19</v>
      </c>
      <c r="P540" s="36"/>
      <c r="Q540" s="20">
        <v>5</v>
      </c>
      <c r="R540" s="112">
        <f t="shared" si="575"/>
        <v>7</v>
      </c>
      <c r="S540" s="42" t="str">
        <f t="shared" si="603"/>
        <v>1957</v>
      </c>
      <c r="T540" s="19" t="str">
        <f t="shared" si="606"/>
        <v>Harry Gibb</v>
      </c>
      <c r="U540" s="19" t="str">
        <f t="shared" si="606"/>
        <v>Chalfont St Peter</v>
      </c>
      <c r="V540" s="30">
        <f t="shared" si="606"/>
        <v>40.630000000000003</v>
      </c>
      <c r="X540" s="17">
        <f t="shared" si="584"/>
        <v>5</v>
      </c>
      <c r="Y540" s="19">
        <f t="shared" si="585"/>
        <v>7</v>
      </c>
      <c r="Z540" s="43">
        <f>VLOOKUP($S540,'Programme and CT sheets'!$A:$I,8,)</f>
        <v>38.81</v>
      </c>
      <c r="AB540" s="44" t="str">
        <f t="shared" si="586"/>
        <v>Harry Gibb</v>
      </c>
      <c r="AC540" s="44" t="str">
        <f t="shared" si="587"/>
        <v>Chalfont St Peter</v>
      </c>
      <c r="AE540" s="11">
        <f t="shared" si="588"/>
        <v>3</v>
      </c>
      <c r="AF540" s="7">
        <f t="shared" si="589"/>
        <v>38.81</v>
      </c>
      <c r="AG540" s="7"/>
      <c r="AH540" s="147">
        <f t="shared" si="590"/>
        <v>35</v>
      </c>
      <c r="AI540" s="135" t="str">
        <f t="shared" si="591"/>
        <v>Mason O'Brien</v>
      </c>
      <c r="AJ540" s="135" t="str">
        <f t="shared" si="592"/>
        <v>St Cuthbert Mayne</v>
      </c>
      <c r="AK540" s="148">
        <f t="shared" si="593"/>
        <v>47.41</v>
      </c>
      <c r="AL540" s="148" t="s">
        <v>499</v>
      </c>
      <c r="AM540" s="149" t="str">
        <f>IFERROR(IF(FIND("DQ",AL540),VLOOKUP(AL540,'DQ Codes'!$B:$C,2,),""),"")</f>
        <v/>
      </c>
    </row>
    <row r="541" spans="2:39" ht="15" customHeight="1" x14ac:dyDescent="0.25">
      <c r="B541" s="11">
        <v>36</v>
      </c>
      <c r="C541" t="s">
        <v>148</v>
      </c>
      <c r="D541" t="s">
        <v>149</v>
      </c>
      <c r="E541" s="7">
        <v>39.770000000000003</v>
      </c>
      <c r="K541" s="108">
        <v>3</v>
      </c>
      <c r="L541" s="36" t="str">
        <f t="shared" si="600"/>
        <v>Alex Cooper</v>
      </c>
      <c r="M541" s="36" t="str">
        <f t="shared" si="601"/>
        <v>Polehampton</v>
      </c>
      <c r="N541" s="37">
        <f t="shared" si="602"/>
        <v>39.770000000000003</v>
      </c>
      <c r="O541" s="36">
        <v>19</v>
      </c>
      <c r="P541" s="36"/>
      <c r="Q541" s="20">
        <v>5</v>
      </c>
      <c r="R541" s="112">
        <f t="shared" si="575"/>
        <v>3</v>
      </c>
      <c r="S541" s="42" t="str">
        <f t="shared" si="603"/>
        <v>1953</v>
      </c>
      <c r="T541" s="19" t="str">
        <f t="shared" si="606"/>
        <v>Alex Cooper</v>
      </c>
      <c r="U541" s="19" t="str">
        <f t="shared" si="606"/>
        <v>Polehampton</v>
      </c>
      <c r="V541" s="30">
        <f t="shared" si="606"/>
        <v>39.770000000000003</v>
      </c>
      <c r="X541" s="17">
        <f t="shared" si="584"/>
        <v>5</v>
      </c>
      <c r="Y541" s="19">
        <f t="shared" si="585"/>
        <v>3</v>
      </c>
      <c r="Z541" s="43">
        <f>VLOOKUP($S541,'Programme and CT sheets'!$A:$I,8,)</f>
        <v>38.69</v>
      </c>
      <c r="AB541" s="44" t="str">
        <f t="shared" si="586"/>
        <v>Alex Cooper</v>
      </c>
      <c r="AC541" s="44" t="str">
        <f t="shared" si="587"/>
        <v>Polehampton</v>
      </c>
      <c r="AE541" s="11">
        <f t="shared" si="588"/>
        <v>2</v>
      </c>
      <c r="AF541" s="7">
        <f t="shared" si="589"/>
        <v>38.69</v>
      </c>
      <c r="AG541" s="7"/>
      <c r="AH541" s="147">
        <f t="shared" si="590"/>
        <v>36</v>
      </c>
      <c r="AI541" s="135" t="str">
        <f t="shared" si="591"/>
        <v>Rohan Liddar</v>
      </c>
      <c r="AJ541" s="135" t="str">
        <f t="shared" si="592"/>
        <v>Boxmoor</v>
      </c>
      <c r="AK541" s="148">
        <f t="shared" si="593"/>
        <v>48</v>
      </c>
      <c r="AL541" s="148" t="s">
        <v>499</v>
      </c>
      <c r="AM541" s="149" t="str">
        <f>IFERROR(IF(FIND("DQ",AL541),VLOOKUP(AL541,'DQ Codes'!$B:$C,2,),""),"")</f>
        <v/>
      </c>
    </row>
    <row r="542" spans="2:39" ht="15" customHeight="1" x14ac:dyDescent="0.25">
      <c r="B542" s="11">
        <v>37</v>
      </c>
      <c r="C542" t="s">
        <v>151</v>
      </c>
      <c r="D542" t="s">
        <v>98</v>
      </c>
      <c r="E542" s="7">
        <v>39.29</v>
      </c>
      <c r="K542" s="108">
        <v>6</v>
      </c>
      <c r="L542" s="36" t="str">
        <f t="shared" si="600"/>
        <v>Eamon Bradley</v>
      </c>
      <c r="M542" s="36" t="str">
        <f t="shared" si="601"/>
        <v>Bedford</v>
      </c>
      <c r="N542" s="37">
        <f t="shared" si="602"/>
        <v>39.29</v>
      </c>
      <c r="O542" s="36">
        <v>19</v>
      </c>
      <c r="P542" s="36"/>
      <c r="Q542" s="20">
        <v>5</v>
      </c>
      <c r="R542" s="112">
        <f t="shared" si="575"/>
        <v>6</v>
      </c>
      <c r="S542" s="42" t="str">
        <f t="shared" si="603"/>
        <v>1956</v>
      </c>
      <c r="T542" s="19" t="str">
        <f t="shared" si="606"/>
        <v>Eamon Bradley</v>
      </c>
      <c r="U542" s="19" t="str">
        <f t="shared" si="606"/>
        <v>Bedford</v>
      </c>
      <c r="V542" s="30">
        <f t="shared" si="606"/>
        <v>39.29</v>
      </c>
      <c r="X542" s="17">
        <f t="shared" si="584"/>
        <v>5</v>
      </c>
      <c r="Y542" s="19">
        <f t="shared" si="585"/>
        <v>6</v>
      </c>
      <c r="Z542" s="43">
        <f>VLOOKUP($S542,'Programme and CT sheets'!$A:$I,8,)</f>
        <v>40.1</v>
      </c>
      <c r="AB542" s="44" t="str">
        <f t="shared" si="586"/>
        <v>Eamon Bradley</v>
      </c>
      <c r="AC542" s="44" t="str">
        <f t="shared" si="587"/>
        <v>Bedford</v>
      </c>
      <c r="AE542" s="11">
        <f t="shared" si="588"/>
        <v>5</v>
      </c>
      <c r="AF542" s="7">
        <f t="shared" si="589"/>
        <v>40.1</v>
      </c>
      <c r="AG542" s="7"/>
      <c r="AH542" s="147">
        <f t="shared" si="590"/>
        <v>37</v>
      </c>
      <c r="AI542" s="135" t="str">
        <f t="shared" si="591"/>
        <v>Harrison Blackman</v>
      </c>
      <c r="AJ542" s="135" t="str">
        <f t="shared" si="592"/>
        <v>Chalfont St Peter</v>
      </c>
      <c r="AK542" s="148">
        <f t="shared" si="593"/>
        <v>49.31</v>
      </c>
      <c r="AL542" s="148" t="s">
        <v>499</v>
      </c>
      <c r="AM542" s="149" t="str">
        <f>IFERROR(IF(FIND("DQ",AL542),VLOOKUP(AL542,'DQ Codes'!$B:$C,2,),""),"")</f>
        <v/>
      </c>
    </row>
    <row r="543" spans="2:39" ht="15" customHeight="1" x14ac:dyDescent="0.25">
      <c r="B543" s="11">
        <v>38</v>
      </c>
      <c r="C543" t="s">
        <v>156</v>
      </c>
      <c r="D543" t="s">
        <v>157</v>
      </c>
      <c r="E543" s="7">
        <v>38.86</v>
      </c>
      <c r="K543" s="108">
        <v>4</v>
      </c>
      <c r="L543" s="36" t="str">
        <f t="shared" si="600"/>
        <v>James Atwell</v>
      </c>
      <c r="M543" s="36" t="str">
        <f t="shared" si="601"/>
        <v>The Grove Jnr</v>
      </c>
      <c r="N543" s="37">
        <f t="shared" si="602"/>
        <v>38.86</v>
      </c>
      <c r="O543" s="36">
        <v>19</v>
      </c>
      <c r="P543" s="36"/>
      <c r="Q543" s="20">
        <v>5</v>
      </c>
      <c r="R543" s="112">
        <f t="shared" si="575"/>
        <v>4</v>
      </c>
      <c r="S543" s="42" t="str">
        <f t="shared" si="603"/>
        <v>1954</v>
      </c>
      <c r="T543" s="19" t="str">
        <f t="shared" si="606"/>
        <v>James Atwell</v>
      </c>
      <c r="U543" s="19" t="str">
        <f t="shared" si="606"/>
        <v>The Grove Jnr</v>
      </c>
      <c r="V543" s="30">
        <f t="shared" si="606"/>
        <v>38.86</v>
      </c>
      <c r="X543" s="17">
        <f t="shared" si="584"/>
        <v>5</v>
      </c>
      <c r="Y543" s="19">
        <f t="shared" si="585"/>
        <v>4</v>
      </c>
      <c r="Z543" s="43">
        <f>VLOOKUP($S543,'Programme and CT sheets'!$A:$I,8,)</f>
        <v>39.92</v>
      </c>
      <c r="AB543" s="44" t="str">
        <f t="shared" si="586"/>
        <v>James Atwell</v>
      </c>
      <c r="AC543" s="44" t="str">
        <f t="shared" si="587"/>
        <v>The Grove Jnr</v>
      </c>
      <c r="AE543" s="11">
        <f t="shared" si="588"/>
        <v>4</v>
      </c>
      <c r="AF543" s="7">
        <f t="shared" si="589"/>
        <v>39.92</v>
      </c>
      <c r="AG543" s="7"/>
      <c r="AH543" s="147">
        <f t="shared" si="590"/>
        <v>38</v>
      </c>
      <c r="AI543" s="135" t="str">
        <f t="shared" si="591"/>
        <v>Joshua Skelton</v>
      </c>
      <c r="AJ543" s="135" t="str">
        <f t="shared" si="592"/>
        <v>Foulds Primary</v>
      </c>
      <c r="AK543" s="148">
        <f t="shared" si="593"/>
        <v>48.3</v>
      </c>
      <c r="AL543" s="148" t="s">
        <v>499</v>
      </c>
      <c r="AM543" s="149" t="str">
        <f>IFERROR(IF(FIND("DQ",AL543),VLOOKUP(AL543,'DQ Codes'!$B:$C,2,),""),"")</f>
        <v/>
      </c>
    </row>
    <row r="544" spans="2:39" ht="15" customHeight="1" x14ac:dyDescent="0.25">
      <c r="B544" s="11">
        <v>39</v>
      </c>
      <c r="C544" t="s">
        <v>150</v>
      </c>
      <c r="D544" s="15" t="s">
        <v>8</v>
      </c>
      <c r="E544" s="7">
        <v>38.17</v>
      </c>
      <c r="K544" s="111">
        <v>5</v>
      </c>
      <c r="L544" s="38" t="str">
        <f t="shared" si="600"/>
        <v>James Kaye</v>
      </c>
      <c r="M544" s="38" t="str">
        <f t="shared" si="601"/>
        <v>Haberdashers Boys</v>
      </c>
      <c r="N544" s="39">
        <f t="shared" si="602"/>
        <v>38.17</v>
      </c>
      <c r="O544" s="36">
        <v>19</v>
      </c>
      <c r="P544" s="36"/>
      <c r="Q544" s="20">
        <v>5</v>
      </c>
      <c r="R544" s="112">
        <f t="shared" si="575"/>
        <v>5</v>
      </c>
      <c r="S544" s="42" t="str">
        <f t="shared" si="603"/>
        <v>1955</v>
      </c>
      <c r="T544" s="19" t="str">
        <f t="shared" si="606"/>
        <v>James Kaye</v>
      </c>
      <c r="U544" s="19" t="str">
        <f t="shared" si="606"/>
        <v>Haberdashers Boys</v>
      </c>
      <c r="V544" s="30">
        <f t="shared" si="606"/>
        <v>38.17</v>
      </c>
      <c r="X544" s="17">
        <f t="shared" si="584"/>
        <v>5</v>
      </c>
      <c r="Y544" s="19">
        <f t="shared" si="585"/>
        <v>5</v>
      </c>
      <c r="Z544" s="43">
        <f>VLOOKUP($S544,'Programme and CT sheets'!$A:$I,8,)</f>
        <v>37.83</v>
      </c>
      <c r="AB544" s="44" t="str">
        <f t="shared" si="586"/>
        <v>James Kaye</v>
      </c>
      <c r="AC544" s="44" t="str">
        <f t="shared" si="587"/>
        <v>Haberdashers Boys</v>
      </c>
      <c r="AE544" s="11">
        <f t="shared" si="588"/>
        <v>1</v>
      </c>
      <c r="AF544" s="7">
        <f t="shared" si="589"/>
        <v>37.83</v>
      </c>
      <c r="AG544" s="7"/>
      <c r="AH544" s="147">
        <f t="shared" si="590"/>
        <v>39</v>
      </c>
      <c r="AI544" s="135" t="str">
        <f t="shared" si="591"/>
        <v>Jonathan Key</v>
      </c>
      <c r="AJ544" s="135" t="str">
        <f t="shared" si="592"/>
        <v>St Christophers</v>
      </c>
      <c r="AK544" s="148">
        <f t="shared" si="593"/>
        <v>49.78</v>
      </c>
      <c r="AL544" s="148" t="s">
        <v>499</v>
      </c>
      <c r="AM544" s="149" t="str">
        <f>IFERROR(IF(FIND("DQ",AL544),VLOOKUP(AL544,'DQ Codes'!$B:$C,2,),""),"")</f>
        <v/>
      </c>
    </row>
    <row r="545" spans="2:39" ht="15" customHeight="1" x14ac:dyDescent="0.25">
      <c r="D545" s="15"/>
      <c r="E545" s="7"/>
      <c r="K545" s="153"/>
      <c r="L545" s="36"/>
      <c r="M545" s="36"/>
      <c r="N545" s="36"/>
      <c r="O545" s="36"/>
      <c r="P545" s="36"/>
      <c r="Q545" s="20"/>
      <c r="R545" s="112"/>
      <c r="S545" s="42"/>
      <c r="V545" s="30"/>
      <c r="X545" s="17"/>
      <c r="Z545" s="43"/>
      <c r="AB545" s="44"/>
      <c r="AC545" s="44"/>
      <c r="AE545" s="11"/>
      <c r="AF545" s="7"/>
      <c r="AG545" s="7"/>
      <c r="AH545" s="147"/>
      <c r="AK545" s="148"/>
      <c r="AL545" s="148"/>
    </row>
    <row r="546" spans="2:39" ht="15" customHeight="1" x14ac:dyDescent="0.2">
      <c r="AH546" s="136" t="str">
        <f>B547&amp;" - "&amp;C547&amp;" - "&amp;E547</f>
        <v>Event 20 - Year 6 Girls - 50m Backstroke</v>
      </c>
    </row>
    <row r="547" spans="2:39" ht="15" customHeight="1" x14ac:dyDescent="0.2">
      <c r="B547" s="24" t="s">
        <v>353</v>
      </c>
      <c r="C547" s="2" t="s">
        <v>4</v>
      </c>
      <c r="E547" s="13" t="s">
        <v>7</v>
      </c>
      <c r="G547" s="17" t="s">
        <v>360</v>
      </c>
      <c r="I547" s="19">
        <v>6</v>
      </c>
      <c r="K547" s="19" t="s">
        <v>365</v>
      </c>
      <c r="O547" s="19" t="s">
        <v>368</v>
      </c>
      <c r="P547" s="19" t="s">
        <v>369</v>
      </c>
      <c r="Q547" s="19" t="s">
        <v>367</v>
      </c>
      <c r="R547" s="19" t="s">
        <v>366</v>
      </c>
      <c r="T547" s="19">
        <v>2</v>
      </c>
      <c r="U547" s="19">
        <f>T547+1</f>
        <v>3</v>
      </c>
      <c r="V547" s="17">
        <f>U547+1</f>
        <v>4</v>
      </c>
      <c r="X547" s="19" t="s">
        <v>367</v>
      </c>
      <c r="Y547" s="19" t="s">
        <v>366</v>
      </c>
      <c r="Z547" s="19" t="s">
        <v>372</v>
      </c>
      <c r="AA547" s="19" t="s">
        <v>373</v>
      </c>
      <c r="AB547" s="19" t="s">
        <v>369</v>
      </c>
      <c r="AC547" s="19" t="s">
        <v>374</v>
      </c>
      <c r="AE547" s="19" t="s">
        <v>375</v>
      </c>
      <c r="AF547" s="19"/>
      <c r="AG547" s="19" t="s">
        <v>371</v>
      </c>
      <c r="AH547" s="145" t="s">
        <v>382</v>
      </c>
      <c r="AI547" s="145" t="s">
        <v>369</v>
      </c>
      <c r="AJ547" s="145" t="s">
        <v>374</v>
      </c>
      <c r="AK547" s="146" t="s">
        <v>384</v>
      </c>
      <c r="AL547" s="146" t="s">
        <v>383</v>
      </c>
    </row>
    <row r="548" spans="2:39" ht="15" customHeight="1" x14ac:dyDescent="0.25">
      <c r="B548" s="18">
        <v>1</v>
      </c>
      <c r="C548" s="5" t="s">
        <v>320</v>
      </c>
      <c r="D548" s="5" t="s">
        <v>15</v>
      </c>
      <c r="E548" s="6">
        <v>47.06</v>
      </c>
      <c r="K548" s="113">
        <v>2</v>
      </c>
      <c r="L548" s="33" t="str">
        <f t="shared" ref="L548:L552" si="607">C548</f>
        <v>Olivia Freeman</v>
      </c>
      <c r="M548" s="33" t="str">
        <f t="shared" ref="M548:M552" si="608">D548</f>
        <v>Heath Mount</v>
      </c>
      <c r="N548" s="34">
        <f t="shared" ref="N548:N552" si="609">E548</f>
        <v>47.06</v>
      </c>
      <c r="O548" s="36">
        <v>20</v>
      </c>
      <c r="Q548" s="20">
        <v>1</v>
      </c>
      <c r="R548" s="112">
        <f t="shared" ref="R548:R592" si="610">K548</f>
        <v>2</v>
      </c>
      <c r="S548" s="42" t="str">
        <f t="shared" ref="S548:S552" si="611">CONCATENATE(TEXT(O548,0),TEXT(Q548,0),TEXT(R548,0))</f>
        <v>2012</v>
      </c>
      <c r="T548" s="19" t="str">
        <f t="shared" ref="T548:V552" si="612">VLOOKUP($R548,$K$548:$N$552,T$28,)</f>
        <v>Olivia Freeman</v>
      </c>
      <c r="U548" s="19" t="str">
        <f t="shared" si="612"/>
        <v>Heath Mount</v>
      </c>
      <c r="V548" s="30">
        <f t="shared" si="612"/>
        <v>47.06</v>
      </c>
      <c r="X548" s="17">
        <f t="shared" ref="X548" si="613">IF(Q548="","",Q548)</f>
        <v>1</v>
      </c>
      <c r="Y548" s="19">
        <f t="shared" ref="Y548" si="614">R548</f>
        <v>2</v>
      </c>
      <c r="Z548" s="43">
        <f>VLOOKUP($S548,'Programme and CT sheets'!$A:$I,8,)</f>
        <v>45.29</v>
      </c>
      <c r="AB548" s="44" t="str">
        <f t="shared" ref="AB548" si="615">T548</f>
        <v>Olivia Freeman</v>
      </c>
      <c r="AC548" s="44" t="str">
        <f t="shared" ref="AC548" si="616">U548</f>
        <v>Heath Mount</v>
      </c>
      <c r="AE548" s="11">
        <f t="shared" ref="AE548:AE592" si="617">IFERROR(RANK(Z548,$Z$548:$Z$592,1),"DQ")</f>
        <v>35</v>
      </c>
      <c r="AF548" s="7">
        <f t="shared" ref="AF548" si="618">Z548</f>
        <v>45.29</v>
      </c>
      <c r="AG548" s="7"/>
      <c r="AH548" s="147">
        <f t="shared" ref="AH548" si="619">B548</f>
        <v>1</v>
      </c>
      <c r="AI548" s="135" t="str">
        <f t="shared" ref="AI548:AI592" si="620">VLOOKUP(VLOOKUP($AH548,$AE$548:$AF$592,2,),$Z$548:$AC$592,3,)</f>
        <v>Ella  Nijkamp</v>
      </c>
      <c r="AJ548" s="135" t="str">
        <f t="shared" ref="AJ548:AJ592" si="621">VLOOKUP(VLOOKUP($AH548,$AE$548:$AF$592,2,),$Z$548:$AC$592,4,)</f>
        <v>Berkhamsted</v>
      </c>
      <c r="AK548" s="148">
        <f t="shared" ref="AK548:AK592" si="622">VLOOKUP($AI548,$C$548:$E$592,3,)</f>
        <v>37.69</v>
      </c>
      <c r="AL548" s="148">
        <f t="shared" ref="AL548:AL590" si="623">VLOOKUP($AH548,$AE$548:$AF$592,2,)</f>
        <v>36.119999999999997</v>
      </c>
      <c r="AM548" s="149" t="str">
        <f>IFERROR(IF(FIND("DQ",AL548),VLOOKUP(AL548,'DQ Codes'!$B:$C,2,),""),"")</f>
        <v/>
      </c>
    </row>
    <row r="549" spans="2:39" ht="15" customHeight="1" x14ac:dyDescent="0.25">
      <c r="B549" s="18">
        <v>2</v>
      </c>
      <c r="C549" s="5" t="s">
        <v>327</v>
      </c>
      <c r="D549" s="5" t="s">
        <v>133</v>
      </c>
      <c r="E549" s="6">
        <v>47</v>
      </c>
      <c r="K549" s="114">
        <v>3</v>
      </c>
      <c r="L549" s="36" t="str">
        <f t="shared" si="607"/>
        <v>Hanae Itabashi</v>
      </c>
      <c r="M549" s="36" t="str">
        <f t="shared" si="608"/>
        <v>St Helens</v>
      </c>
      <c r="N549" s="37">
        <f t="shared" si="609"/>
        <v>47</v>
      </c>
      <c r="O549" s="36">
        <v>20</v>
      </c>
      <c r="P549" s="36"/>
      <c r="Q549" s="20">
        <v>1</v>
      </c>
      <c r="R549" s="112">
        <f t="shared" si="610"/>
        <v>3</v>
      </c>
      <c r="S549" s="42" t="str">
        <f t="shared" si="611"/>
        <v>2013</v>
      </c>
      <c r="T549" s="19" t="str">
        <f t="shared" si="612"/>
        <v>Hanae Itabashi</v>
      </c>
      <c r="U549" s="19" t="str">
        <f t="shared" si="612"/>
        <v>St Helens</v>
      </c>
      <c r="V549" s="30">
        <f t="shared" si="612"/>
        <v>47</v>
      </c>
      <c r="X549" s="17">
        <f t="shared" ref="X549:X592" si="624">IF(Q549="","",Q549)</f>
        <v>1</v>
      </c>
      <c r="Y549" s="19">
        <f t="shared" ref="Y549:Y592" si="625">R549</f>
        <v>3</v>
      </c>
      <c r="Z549" s="43">
        <f>VLOOKUP($S549,'Programme and CT sheets'!$A:$I,8,)</f>
        <v>43.23</v>
      </c>
      <c r="AB549" s="44" t="str">
        <f t="shared" ref="AB549:AB592" si="626">T549</f>
        <v>Hanae Itabashi</v>
      </c>
      <c r="AC549" s="44" t="str">
        <f t="shared" ref="AC549:AC592" si="627">U549</f>
        <v>St Helens</v>
      </c>
      <c r="AE549" s="11">
        <f t="shared" si="617"/>
        <v>20</v>
      </c>
      <c r="AF549" s="7">
        <f t="shared" ref="AF549:AF592" si="628">Z549</f>
        <v>43.23</v>
      </c>
      <c r="AG549" s="7"/>
      <c r="AH549" s="147">
        <f t="shared" ref="AH549:AH592" si="629">B549</f>
        <v>2</v>
      </c>
      <c r="AI549" s="135" t="str">
        <f t="shared" si="620"/>
        <v>Emilia Dunwoodie</v>
      </c>
      <c r="AJ549" s="135" t="str">
        <f t="shared" si="621"/>
        <v>High Beeches</v>
      </c>
      <c r="AK549" s="148">
        <f t="shared" si="622"/>
        <v>35.94</v>
      </c>
      <c r="AL549" s="148">
        <f t="shared" si="623"/>
        <v>36.31</v>
      </c>
      <c r="AM549" s="149" t="str">
        <f>IFERROR(IF(FIND("DQ",AL549),VLOOKUP(AL549,'DQ Codes'!$B:$C,2,),""),"")</f>
        <v/>
      </c>
    </row>
    <row r="550" spans="2:39" ht="15" customHeight="1" x14ac:dyDescent="0.25">
      <c r="B550" s="18">
        <v>3</v>
      </c>
      <c r="C550" s="5" t="s">
        <v>141</v>
      </c>
      <c r="D550" s="5" t="s">
        <v>133</v>
      </c>
      <c r="E550" s="6">
        <v>46.94</v>
      </c>
      <c r="K550" s="114">
        <v>4</v>
      </c>
      <c r="L550" s="36" t="str">
        <f t="shared" si="607"/>
        <v>Charlotte  Roberts</v>
      </c>
      <c r="M550" s="36" t="str">
        <f t="shared" si="608"/>
        <v>St Helens</v>
      </c>
      <c r="N550" s="37">
        <f t="shared" si="609"/>
        <v>46.94</v>
      </c>
      <c r="O550" s="36">
        <v>20</v>
      </c>
      <c r="P550" s="36"/>
      <c r="Q550" s="20">
        <v>1</v>
      </c>
      <c r="R550" s="112">
        <f t="shared" si="610"/>
        <v>4</v>
      </c>
      <c r="S550" s="42" t="str">
        <f t="shared" si="611"/>
        <v>2014</v>
      </c>
      <c r="T550" s="19" t="str">
        <f t="shared" si="612"/>
        <v>Charlotte  Roberts</v>
      </c>
      <c r="U550" s="19" t="str">
        <f t="shared" si="612"/>
        <v>St Helens</v>
      </c>
      <c r="V550" s="30">
        <f t="shared" si="612"/>
        <v>46.94</v>
      </c>
      <c r="X550" s="17">
        <f t="shared" si="624"/>
        <v>1</v>
      </c>
      <c r="Y550" s="19">
        <f t="shared" si="625"/>
        <v>4</v>
      </c>
      <c r="Z550" s="43">
        <f>VLOOKUP($S550,'Programme and CT sheets'!$A:$I,8,)</f>
        <v>42.16</v>
      </c>
      <c r="AB550" s="44" t="str">
        <f t="shared" si="626"/>
        <v>Charlotte  Roberts</v>
      </c>
      <c r="AC550" s="44" t="str">
        <f t="shared" si="627"/>
        <v>St Helens</v>
      </c>
      <c r="AE550" s="11">
        <f t="shared" si="617"/>
        <v>13</v>
      </c>
      <c r="AF550" s="7">
        <f t="shared" si="628"/>
        <v>42.16</v>
      </c>
      <c r="AG550" s="7"/>
      <c r="AH550" s="147">
        <f t="shared" si="629"/>
        <v>3</v>
      </c>
      <c r="AI550" s="135" t="str">
        <f t="shared" si="620"/>
        <v>Gemma Nottage</v>
      </c>
      <c r="AJ550" s="135" t="str">
        <f t="shared" si="621"/>
        <v>Coates Way</v>
      </c>
      <c r="AK550" s="148">
        <f t="shared" si="622"/>
        <v>36.11</v>
      </c>
      <c r="AL550" s="148">
        <f t="shared" si="623"/>
        <v>37.04</v>
      </c>
      <c r="AM550" s="149" t="str">
        <f>IFERROR(IF(FIND("DQ",AL550),VLOOKUP(AL550,'DQ Codes'!$B:$C,2,),""),"")</f>
        <v/>
      </c>
    </row>
    <row r="551" spans="2:39" ht="15" customHeight="1" x14ac:dyDescent="0.25">
      <c r="B551" s="18">
        <v>4</v>
      </c>
      <c r="C551" s="5" t="s">
        <v>142</v>
      </c>
      <c r="D551" s="5" t="s">
        <v>9</v>
      </c>
      <c r="E551" s="6">
        <v>46.92</v>
      </c>
      <c r="K551" s="114">
        <v>5</v>
      </c>
      <c r="L551" s="36" t="str">
        <f t="shared" si="607"/>
        <v>Robyn Hartley</v>
      </c>
      <c r="M551" s="36" t="str">
        <f t="shared" si="608"/>
        <v>How Wood</v>
      </c>
      <c r="N551" s="37">
        <f t="shared" si="609"/>
        <v>46.92</v>
      </c>
      <c r="O551" s="36">
        <v>20</v>
      </c>
      <c r="P551" s="36"/>
      <c r="Q551" s="20">
        <v>1</v>
      </c>
      <c r="R551" s="112">
        <f t="shared" si="610"/>
        <v>5</v>
      </c>
      <c r="S551" s="42" t="str">
        <f t="shared" si="611"/>
        <v>2015</v>
      </c>
      <c r="T551" s="19" t="str">
        <f t="shared" si="612"/>
        <v>Robyn Hartley</v>
      </c>
      <c r="U551" s="19" t="str">
        <f t="shared" si="612"/>
        <v>How Wood</v>
      </c>
      <c r="V551" s="30">
        <f t="shared" si="612"/>
        <v>46.92</v>
      </c>
      <c r="X551" s="17">
        <f t="shared" si="624"/>
        <v>1</v>
      </c>
      <c r="Y551" s="19">
        <f t="shared" si="625"/>
        <v>5</v>
      </c>
      <c r="Z551" s="43">
        <f>VLOOKUP($S551,'Programme and CT sheets'!$A:$I,8,)</f>
        <v>51.86</v>
      </c>
      <c r="AB551" s="44" t="str">
        <f t="shared" si="626"/>
        <v>Robyn Hartley</v>
      </c>
      <c r="AC551" s="44" t="str">
        <f t="shared" si="627"/>
        <v>How Wood</v>
      </c>
      <c r="AE551" s="11">
        <f t="shared" si="617"/>
        <v>43</v>
      </c>
      <c r="AF551" s="7">
        <f t="shared" si="628"/>
        <v>51.86</v>
      </c>
      <c r="AG551" s="7"/>
      <c r="AH551" s="147">
        <f t="shared" si="629"/>
        <v>4</v>
      </c>
      <c r="AI551" s="135" t="str">
        <f t="shared" si="620"/>
        <v>Sophie  Chen</v>
      </c>
      <c r="AJ551" s="135" t="str">
        <f t="shared" si="621"/>
        <v>Applecroft</v>
      </c>
      <c r="AK551" s="148">
        <f t="shared" si="622"/>
        <v>38.75</v>
      </c>
      <c r="AL551" s="148">
        <f t="shared" si="623"/>
        <v>38.15</v>
      </c>
      <c r="AM551" s="149" t="str">
        <f>IFERROR(IF(FIND("DQ",AL551),VLOOKUP(AL551,'DQ Codes'!$B:$C,2,),""),"")</f>
        <v/>
      </c>
    </row>
    <row r="552" spans="2:39" ht="15" customHeight="1" x14ac:dyDescent="0.25">
      <c r="B552" s="18">
        <v>5</v>
      </c>
      <c r="C552" s="5" t="s">
        <v>297</v>
      </c>
      <c r="D552" s="5" t="s">
        <v>363</v>
      </c>
      <c r="E552" s="6">
        <v>46.82</v>
      </c>
      <c r="K552" s="115">
        <v>6</v>
      </c>
      <c r="L552" s="38" t="str">
        <f t="shared" si="607"/>
        <v>Lily Robb</v>
      </c>
      <c r="M552" s="38" t="str">
        <f t="shared" si="608"/>
        <v>Royal Masonic School</v>
      </c>
      <c r="N552" s="39">
        <f t="shared" si="609"/>
        <v>46.82</v>
      </c>
      <c r="O552" s="36">
        <v>20</v>
      </c>
      <c r="P552" s="36"/>
      <c r="Q552" s="20">
        <v>1</v>
      </c>
      <c r="R552" s="112">
        <f t="shared" si="610"/>
        <v>6</v>
      </c>
      <c r="S552" s="42" t="str">
        <f t="shared" si="611"/>
        <v>2016</v>
      </c>
      <c r="T552" s="19" t="str">
        <f t="shared" si="612"/>
        <v>Lily Robb</v>
      </c>
      <c r="U552" s="19" t="str">
        <f t="shared" si="612"/>
        <v>Royal Masonic School</v>
      </c>
      <c r="V552" s="30">
        <f t="shared" si="612"/>
        <v>46.82</v>
      </c>
      <c r="X552" s="17">
        <f t="shared" si="624"/>
        <v>1</v>
      </c>
      <c r="Y552" s="19">
        <f t="shared" si="625"/>
        <v>6</v>
      </c>
      <c r="Z552" s="43">
        <f>VLOOKUP($S552,'Programme and CT sheets'!$A:$I,8,)</f>
        <v>44.46</v>
      </c>
      <c r="AB552" s="44" t="str">
        <f t="shared" si="626"/>
        <v>Lily Robb</v>
      </c>
      <c r="AC552" s="44" t="str">
        <f t="shared" si="627"/>
        <v>Royal Masonic School</v>
      </c>
      <c r="AE552" s="11">
        <f t="shared" si="617"/>
        <v>27</v>
      </c>
      <c r="AF552" s="7">
        <f t="shared" si="628"/>
        <v>44.46</v>
      </c>
      <c r="AG552" s="7"/>
      <c r="AH552" s="147">
        <f t="shared" si="629"/>
        <v>5</v>
      </c>
      <c r="AI552" s="135" t="str">
        <f t="shared" si="620"/>
        <v>Lucy Young</v>
      </c>
      <c r="AJ552" s="135" t="str">
        <f t="shared" si="621"/>
        <v>Bedford</v>
      </c>
      <c r="AK552" s="148">
        <f t="shared" si="622"/>
        <v>39.369999999999997</v>
      </c>
      <c r="AL552" s="148">
        <f t="shared" si="623"/>
        <v>38.36</v>
      </c>
      <c r="AM552" s="149" t="str">
        <f>IFERROR(IF(FIND("DQ",AL552),VLOOKUP(AL552,'DQ Codes'!$B:$C,2,),""),"")</f>
        <v/>
      </c>
    </row>
    <row r="553" spans="2:39" ht="15" customHeight="1" x14ac:dyDescent="0.25">
      <c r="B553" s="18">
        <v>6</v>
      </c>
      <c r="C553" s="5" t="s">
        <v>321</v>
      </c>
      <c r="D553" s="5" t="s">
        <v>363</v>
      </c>
      <c r="E553" s="6">
        <v>46.52</v>
      </c>
      <c r="K553" s="107">
        <v>1</v>
      </c>
      <c r="L553" s="36" t="str">
        <f t="shared" ref="L553:L560" si="630">C553</f>
        <v>Laura Ferguson</v>
      </c>
      <c r="M553" s="36" t="str">
        <f t="shared" ref="M553:M560" si="631">D553</f>
        <v>Royal Masonic School</v>
      </c>
      <c r="N553" s="37">
        <f t="shared" ref="N553:N560" si="632">E553</f>
        <v>46.52</v>
      </c>
      <c r="O553" s="36">
        <v>20</v>
      </c>
      <c r="Q553" s="20">
        <v>2</v>
      </c>
      <c r="R553" s="112">
        <f t="shared" si="610"/>
        <v>1</v>
      </c>
      <c r="S553" s="42" t="str">
        <f t="shared" ref="S553:S560" si="633">CONCATENATE(TEXT(O553,0),TEXT(Q553,0),TEXT(R553,0))</f>
        <v>2021</v>
      </c>
      <c r="T553" s="19" t="str">
        <f t="shared" ref="T553:V560" si="634">VLOOKUP($R553,$K$553:$N$560,T$28,)</f>
        <v>Laura Ferguson</v>
      </c>
      <c r="U553" s="19" t="str">
        <f t="shared" si="634"/>
        <v>Royal Masonic School</v>
      </c>
      <c r="V553" s="30">
        <f t="shared" si="634"/>
        <v>46.52</v>
      </c>
      <c r="X553" s="17">
        <f t="shared" si="624"/>
        <v>2</v>
      </c>
      <c r="Y553" s="19">
        <f t="shared" si="625"/>
        <v>1</v>
      </c>
      <c r="Z553" s="43">
        <f>VLOOKUP($S553,'Programme and CT sheets'!$A:$I,8,)</f>
        <v>47.03</v>
      </c>
      <c r="AB553" s="44" t="str">
        <f t="shared" si="626"/>
        <v>Laura Ferguson</v>
      </c>
      <c r="AC553" s="44" t="str">
        <f t="shared" si="627"/>
        <v>Royal Masonic School</v>
      </c>
      <c r="AE553" s="11">
        <f t="shared" si="617"/>
        <v>38</v>
      </c>
      <c r="AF553" s="7">
        <f t="shared" si="628"/>
        <v>47.03</v>
      </c>
      <c r="AG553" s="7"/>
      <c r="AH553" s="147">
        <f t="shared" si="629"/>
        <v>6</v>
      </c>
      <c r="AI553" s="135" t="str">
        <f t="shared" si="620"/>
        <v>Holly Robinson</v>
      </c>
      <c r="AJ553" s="135" t="str">
        <f t="shared" si="621"/>
        <v>Kings Langley</v>
      </c>
      <c r="AK553" s="148">
        <f t="shared" si="622"/>
        <v>37.549999999999997</v>
      </c>
      <c r="AL553" s="148">
        <f t="shared" si="623"/>
        <v>38.39</v>
      </c>
      <c r="AM553" s="149" t="str">
        <f>IFERROR(IF(FIND("DQ",AL553),VLOOKUP(AL553,'DQ Codes'!$B:$C,2,),""),"")</f>
        <v/>
      </c>
    </row>
    <row r="554" spans="2:39" ht="15" customHeight="1" x14ac:dyDescent="0.25">
      <c r="B554" s="18">
        <v>7</v>
      </c>
      <c r="C554" s="5" t="s">
        <v>132</v>
      </c>
      <c r="D554" s="5" t="s">
        <v>133</v>
      </c>
      <c r="E554" s="6">
        <v>46.32</v>
      </c>
      <c r="K554" s="108">
        <v>2</v>
      </c>
      <c r="L554" s="36" t="str">
        <f t="shared" si="630"/>
        <v>Tia Cooke</v>
      </c>
      <c r="M554" s="36" t="str">
        <f t="shared" si="631"/>
        <v>St Helens</v>
      </c>
      <c r="N554" s="37">
        <f t="shared" si="632"/>
        <v>46.32</v>
      </c>
      <c r="O554" s="36">
        <v>20</v>
      </c>
      <c r="Q554" s="20">
        <v>2</v>
      </c>
      <c r="R554" s="112">
        <f t="shared" si="610"/>
        <v>2</v>
      </c>
      <c r="S554" s="42" t="str">
        <f t="shared" si="633"/>
        <v>2022</v>
      </c>
      <c r="T554" s="19" t="str">
        <f t="shared" si="634"/>
        <v>Tia Cooke</v>
      </c>
      <c r="U554" s="19" t="str">
        <f t="shared" si="634"/>
        <v>St Helens</v>
      </c>
      <c r="V554" s="30">
        <f t="shared" si="634"/>
        <v>46.32</v>
      </c>
      <c r="X554" s="17">
        <f t="shared" si="624"/>
        <v>2</v>
      </c>
      <c r="Y554" s="19">
        <f t="shared" si="625"/>
        <v>2</v>
      </c>
      <c r="Z554" s="43">
        <f>VLOOKUP($S554,'Programme and CT sheets'!$A:$I,8,)</f>
        <v>45.07</v>
      </c>
      <c r="AB554" s="44" t="str">
        <f t="shared" si="626"/>
        <v>Tia Cooke</v>
      </c>
      <c r="AC554" s="44" t="str">
        <f t="shared" si="627"/>
        <v>St Helens</v>
      </c>
      <c r="AE554" s="11">
        <f t="shared" si="617"/>
        <v>34</v>
      </c>
      <c r="AF554" s="7">
        <f t="shared" si="628"/>
        <v>45.07</v>
      </c>
      <c r="AG554" s="7"/>
      <c r="AH554" s="147">
        <f t="shared" si="629"/>
        <v>7</v>
      </c>
      <c r="AI554" s="135" t="str">
        <f t="shared" si="620"/>
        <v>Scarlett Lewis</v>
      </c>
      <c r="AJ554" s="135" t="str">
        <f t="shared" si="621"/>
        <v>Chesham Prep</v>
      </c>
      <c r="AK554" s="148">
        <f t="shared" si="622"/>
        <v>40.729999999999997</v>
      </c>
      <c r="AL554" s="148">
        <f t="shared" si="623"/>
        <v>40.96</v>
      </c>
      <c r="AM554" s="149" t="str">
        <f>IFERROR(IF(FIND("DQ",AL554),VLOOKUP(AL554,'DQ Codes'!$B:$C,2,),""),"")</f>
        <v/>
      </c>
    </row>
    <row r="555" spans="2:39" ht="15" customHeight="1" x14ac:dyDescent="0.25">
      <c r="B555" s="18">
        <v>8</v>
      </c>
      <c r="C555" s="5" t="s">
        <v>323</v>
      </c>
      <c r="D555" s="5" t="s">
        <v>62</v>
      </c>
      <c r="E555" s="6">
        <v>46.11</v>
      </c>
      <c r="K555" s="108">
        <v>8</v>
      </c>
      <c r="L555" s="36" t="str">
        <f t="shared" si="630"/>
        <v>Emly Pinkney</v>
      </c>
      <c r="M555" s="36" t="str">
        <f t="shared" si="631"/>
        <v>Bedford Girls</v>
      </c>
      <c r="N555" s="37">
        <f t="shared" si="632"/>
        <v>46.11</v>
      </c>
      <c r="O555" s="36">
        <v>20</v>
      </c>
      <c r="P555" s="36"/>
      <c r="Q555" s="20">
        <v>2</v>
      </c>
      <c r="R555" s="112">
        <f t="shared" si="610"/>
        <v>8</v>
      </c>
      <c r="S555" s="42" t="str">
        <f t="shared" si="633"/>
        <v>2028</v>
      </c>
      <c r="T555" s="19" t="str">
        <f t="shared" si="634"/>
        <v>Emly Pinkney</v>
      </c>
      <c r="U555" s="19" t="str">
        <f t="shared" si="634"/>
        <v>Bedford Girls</v>
      </c>
      <c r="V555" s="30">
        <f t="shared" si="634"/>
        <v>46.11</v>
      </c>
      <c r="X555" s="17">
        <f t="shared" si="624"/>
        <v>2</v>
      </c>
      <c r="Y555" s="19">
        <f t="shared" si="625"/>
        <v>8</v>
      </c>
      <c r="Z555" s="43">
        <f>VLOOKUP($S555,'Programme and CT sheets'!$A:$I,8,)</f>
        <v>47.61</v>
      </c>
      <c r="AB555" s="44" t="str">
        <f t="shared" si="626"/>
        <v>Emly Pinkney</v>
      </c>
      <c r="AC555" s="44" t="str">
        <f t="shared" si="627"/>
        <v>Bedford Girls</v>
      </c>
      <c r="AE555" s="11">
        <f t="shared" si="617"/>
        <v>39</v>
      </c>
      <c r="AF555" s="7">
        <f t="shared" si="628"/>
        <v>47.61</v>
      </c>
      <c r="AG555" s="7"/>
      <c r="AH555" s="147">
        <f t="shared" si="629"/>
        <v>8</v>
      </c>
      <c r="AI555" s="135" t="str">
        <f t="shared" si="620"/>
        <v>Hannah Brooke</v>
      </c>
      <c r="AJ555" s="135" t="str">
        <f t="shared" si="621"/>
        <v>Manland</v>
      </c>
      <c r="AK555" s="148">
        <f t="shared" si="622"/>
        <v>40.299999999999997</v>
      </c>
      <c r="AL555" s="148">
        <f t="shared" si="623"/>
        <v>41.43</v>
      </c>
      <c r="AM555" s="149" t="str">
        <f>IFERROR(IF(FIND("DQ",AL555),VLOOKUP(AL555,'DQ Codes'!$B:$C,2,),""),"")</f>
        <v/>
      </c>
    </row>
    <row r="556" spans="2:39" ht="15" customHeight="1" x14ac:dyDescent="0.25">
      <c r="B556" s="18">
        <v>9</v>
      </c>
      <c r="C556" s="5" t="s">
        <v>127</v>
      </c>
      <c r="D556" s="5" t="s">
        <v>128</v>
      </c>
      <c r="E556" s="6">
        <v>46.09</v>
      </c>
      <c r="K556" s="108">
        <v>7</v>
      </c>
      <c r="L556" s="36" t="str">
        <f t="shared" si="630"/>
        <v>Charlotte Nicholson</v>
      </c>
      <c r="M556" s="36" t="str">
        <f t="shared" si="631"/>
        <v>Wheatfield Jnr</v>
      </c>
      <c r="N556" s="37">
        <f t="shared" si="632"/>
        <v>46.09</v>
      </c>
      <c r="O556" s="36">
        <v>20</v>
      </c>
      <c r="P556" s="36"/>
      <c r="Q556" s="20">
        <v>2</v>
      </c>
      <c r="R556" s="112">
        <f t="shared" si="610"/>
        <v>7</v>
      </c>
      <c r="S556" s="42" t="str">
        <f t="shared" si="633"/>
        <v>2027</v>
      </c>
      <c r="T556" s="19" t="str">
        <f t="shared" si="634"/>
        <v>Charlotte Nicholson</v>
      </c>
      <c r="U556" s="19" t="str">
        <f t="shared" si="634"/>
        <v>Wheatfield Jnr</v>
      </c>
      <c r="V556" s="30">
        <f t="shared" si="634"/>
        <v>46.09</v>
      </c>
      <c r="X556" s="17">
        <f t="shared" si="624"/>
        <v>2</v>
      </c>
      <c r="Y556" s="19">
        <f t="shared" si="625"/>
        <v>7</v>
      </c>
      <c r="Z556" s="43">
        <f>VLOOKUP($S556,'Programme and CT sheets'!$A:$I,8,)</f>
        <v>47.86</v>
      </c>
      <c r="AB556" s="44" t="str">
        <f t="shared" si="626"/>
        <v>Charlotte Nicholson</v>
      </c>
      <c r="AC556" s="44" t="str">
        <f t="shared" si="627"/>
        <v>Wheatfield Jnr</v>
      </c>
      <c r="AE556" s="11">
        <f t="shared" si="617"/>
        <v>41</v>
      </c>
      <c r="AF556" s="7">
        <f t="shared" si="628"/>
        <v>47.86</v>
      </c>
      <c r="AG556" s="7"/>
      <c r="AH556" s="147">
        <f t="shared" si="629"/>
        <v>9</v>
      </c>
      <c r="AI556" s="135" t="str">
        <f t="shared" si="620"/>
        <v>Katy Lane</v>
      </c>
      <c r="AJ556" s="135" t="str">
        <f t="shared" si="621"/>
        <v>Kings Langley</v>
      </c>
      <c r="AK556" s="148">
        <f t="shared" si="622"/>
        <v>45.97</v>
      </c>
      <c r="AL556" s="148">
        <f t="shared" si="623"/>
        <v>41.48</v>
      </c>
      <c r="AM556" s="149" t="str">
        <f>IFERROR(IF(FIND("DQ",AL556),VLOOKUP(AL556,'DQ Codes'!$B:$C,2,),""),"")</f>
        <v/>
      </c>
    </row>
    <row r="557" spans="2:39" ht="15" customHeight="1" x14ac:dyDescent="0.25">
      <c r="B557" s="18">
        <v>10</v>
      </c>
      <c r="C557" s="5" t="s">
        <v>110</v>
      </c>
      <c r="D557" s="5" t="s">
        <v>109</v>
      </c>
      <c r="E557" s="6">
        <v>45.97</v>
      </c>
      <c r="K557" s="108">
        <v>3</v>
      </c>
      <c r="L557" s="36" t="str">
        <f t="shared" si="630"/>
        <v>Katy Lane</v>
      </c>
      <c r="M557" s="36" t="str">
        <f t="shared" si="631"/>
        <v>Kings Langley</v>
      </c>
      <c r="N557" s="37">
        <f t="shared" si="632"/>
        <v>45.97</v>
      </c>
      <c r="O557" s="36">
        <v>20</v>
      </c>
      <c r="P557" s="36"/>
      <c r="Q557" s="20">
        <v>2</v>
      </c>
      <c r="R557" s="112">
        <f t="shared" si="610"/>
        <v>3</v>
      </c>
      <c r="S557" s="42" t="str">
        <f t="shared" si="633"/>
        <v>2023</v>
      </c>
      <c r="T557" s="19" t="str">
        <f t="shared" si="634"/>
        <v>Katy Lane</v>
      </c>
      <c r="U557" s="19" t="str">
        <f t="shared" si="634"/>
        <v>Kings Langley</v>
      </c>
      <c r="V557" s="30">
        <f t="shared" si="634"/>
        <v>45.97</v>
      </c>
      <c r="X557" s="17">
        <f t="shared" si="624"/>
        <v>2</v>
      </c>
      <c r="Y557" s="19">
        <f t="shared" si="625"/>
        <v>3</v>
      </c>
      <c r="Z557" s="43">
        <f>VLOOKUP($S557,'Programme and CT sheets'!$A:$I,8,)</f>
        <v>41.48</v>
      </c>
      <c r="AB557" s="44" t="str">
        <f t="shared" si="626"/>
        <v>Katy Lane</v>
      </c>
      <c r="AC557" s="44" t="str">
        <f t="shared" si="627"/>
        <v>Kings Langley</v>
      </c>
      <c r="AE557" s="11">
        <f t="shared" si="617"/>
        <v>9</v>
      </c>
      <c r="AF557" s="7">
        <f t="shared" si="628"/>
        <v>41.48</v>
      </c>
      <c r="AG557" s="7"/>
      <c r="AH557" s="147">
        <f t="shared" si="629"/>
        <v>10</v>
      </c>
      <c r="AI557" s="135" t="str">
        <f t="shared" si="620"/>
        <v>Imogen Smith</v>
      </c>
      <c r="AJ557" s="135" t="str">
        <f t="shared" si="621"/>
        <v>St Alban's High Sch</v>
      </c>
      <c r="AK557" s="148">
        <f t="shared" si="622"/>
        <v>43.96</v>
      </c>
      <c r="AL557" s="148">
        <f t="shared" si="623"/>
        <v>41.71</v>
      </c>
      <c r="AM557" s="149" t="str">
        <f>IFERROR(IF(FIND("DQ",AL557),VLOOKUP(AL557,'DQ Codes'!$B:$C,2,),""),"")</f>
        <v/>
      </c>
    </row>
    <row r="558" spans="2:39" ht="15" customHeight="1" x14ac:dyDescent="0.25">
      <c r="B558" s="18">
        <v>11</v>
      </c>
      <c r="C558" s="5" t="s">
        <v>288</v>
      </c>
      <c r="D558" s="5" t="s">
        <v>49</v>
      </c>
      <c r="E558" s="6">
        <v>45.5</v>
      </c>
      <c r="K558" s="108">
        <v>6</v>
      </c>
      <c r="L558" s="36" t="str">
        <f t="shared" si="630"/>
        <v>Haniya Glazebrook</v>
      </c>
      <c r="M558" s="36" t="str">
        <f t="shared" si="631"/>
        <v>Maltman's Green</v>
      </c>
      <c r="N558" s="37">
        <f t="shared" si="632"/>
        <v>45.5</v>
      </c>
      <c r="O558" s="36">
        <v>20</v>
      </c>
      <c r="P558" s="36"/>
      <c r="Q558" s="20">
        <v>2</v>
      </c>
      <c r="R558" s="112">
        <f t="shared" si="610"/>
        <v>6</v>
      </c>
      <c r="S558" s="42" t="str">
        <f t="shared" si="633"/>
        <v>2026</v>
      </c>
      <c r="T558" s="19" t="str">
        <f t="shared" si="634"/>
        <v>Haniya Glazebrook</v>
      </c>
      <c r="U558" s="19" t="str">
        <f t="shared" si="634"/>
        <v>Maltman's Green</v>
      </c>
      <c r="V558" s="30">
        <f t="shared" si="634"/>
        <v>45.5</v>
      </c>
      <c r="X558" s="17">
        <f t="shared" si="624"/>
        <v>2</v>
      </c>
      <c r="Y558" s="19">
        <f t="shared" si="625"/>
        <v>6</v>
      </c>
      <c r="Z558" s="43">
        <f>VLOOKUP($S558,'Programme and CT sheets'!$A:$I,8,)</f>
        <v>46.77</v>
      </c>
      <c r="AB558" s="44" t="str">
        <f t="shared" si="626"/>
        <v>Haniya Glazebrook</v>
      </c>
      <c r="AC558" s="44" t="str">
        <f t="shared" si="627"/>
        <v>Maltman's Green</v>
      </c>
      <c r="AE558" s="11">
        <f t="shared" si="617"/>
        <v>37</v>
      </c>
      <c r="AF558" s="7">
        <f t="shared" si="628"/>
        <v>46.77</v>
      </c>
      <c r="AG558" s="7"/>
      <c r="AH558" s="147">
        <f t="shared" si="629"/>
        <v>11</v>
      </c>
      <c r="AI558" s="135" t="str">
        <f t="shared" si="620"/>
        <v>Alice Weston</v>
      </c>
      <c r="AJ558" s="135" t="str">
        <f t="shared" si="621"/>
        <v>Bishops Wood</v>
      </c>
      <c r="AK558" s="148">
        <f t="shared" si="622"/>
        <v>39.729999999999997</v>
      </c>
      <c r="AL558" s="148">
        <f t="shared" si="623"/>
        <v>41.98</v>
      </c>
      <c r="AM558" s="149" t="str">
        <f>IFERROR(IF(FIND("DQ",AL558),VLOOKUP(AL558,'DQ Codes'!$B:$C,2,),""),"")</f>
        <v/>
      </c>
    </row>
    <row r="559" spans="2:39" ht="15" customHeight="1" x14ac:dyDescent="0.25">
      <c r="B559" s="18">
        <v>12</v>
      </c>
      <c r="C559" s="5" t="s">
        <v>143</v>
      </c>
      <c r="D559" s="5" t="s">
        <v>115</v>
      </c>
      <c r="E559" s="6">
        <v>45.01</v>
      </c>
      <c r="K559" s="108">
        <v>4</v>
      </c>
      <c r="L559" s="36" t="str">
        <f t="shared" si="630"/>
        <v>Isabella Skinner</v>
      </c>
      <c r="M559" s="36" t="str">
        <f t="shared" si="631"/>
        <v>Chalfont St Peter</v>
      </c>
      <c r="N559" s="37">
        <f t="shared" si="632"/>
        <v>45.01</v>
      </c>
      <c r="O559" s="36">
        <v>20</v>
      </c>
      <c r="P559" s="36"/>
      <c r="Q559" s="20">
        <v>2</v>
      </c>
      <c r="R559" s="112">
        <f t="shared" si="610"/>
        <v>4</v>
      </c>
      <c r="S559" s="42" t="str">
        <f t="shared" si="633"/>
        <v>2024</v>
      </c>
      <c r="T559" s="19" t="str">
        <f t="shared" si="634"/>
        <v>Isabella Skinner</v>
      </c>
      <c r="U559" s="19" t="str">
        <f t="shared" si="634"/>
        <v>Chalfont St Peter</v>
      </c>
      <c r="V559" s="30">
        <f t="shared" si="634"/>
        <v>45.01</v>
      </c>
      <c r="X559" s="17">
        <f t="shared" si="624"/>
        <v>2</v>
      </c>
      <c r="Y559" s="19">
        <f t="shared" si="625"/>
        <v>4</v>
      </c>
      <c r="Z559" s="43">
        <f>VLOOKUP($S559,'Programme and CT sheets'!$A:$I,8,)</f>
        <v>44.65</v>
      </c>
      <c r="AB559" s="44" t="str">
        <f t="shared" si="626"/>
        <v>Isabella Skinner</v>
      </c>
      <c r="AC559" s="44" t="str">
        <f t="shared" si="627"/>
        <v>Chalfont St Peter</v>
      </c>
      <c r="AE559" s="11">
        <f t="shared" si="617"/>
        <v>28</v>
      </c>
      <c r="AF559" s="7">
        <f t="shared" si="628"/>
        <v>44.65</v>
      </c>
      <c r="AG559" s="7"/>
      <c r="AH559" s="147">
        <f t="shared" si="629"/>
        <v>12</v>
      </c>
      <c r="AI559" s="135" t="str">
        <f t="shared" si="620"/>
        <v>Madeleine Rae</v>
      </c>
      <c r="AJ559" s="135" t="str">
        <f t="shared" si="621"/>
        <v>Pipers Corner</v>
      </c>
      <c r="AK559" s="148">
        <f t="shared" si="622"/>
        <v>40.619999999999997</v>
      </c>
      <c r="AL559" s="148">
        <f t="shared" si="623"/>
        <v>42.08</v>
      </c>
      <c r="AM559" s="149" t="str">
        <f>IFERROR(IF(FIND("DQ",AL559),VLOOKUP(AL559,'DQ Codes'!$B:$C,2,),""),"")</f>
        <v/>
      </c>
    </row>
    <row r="560" spans="2:39" ht="15" customHeight="1" x14ac:dyDescent="0.25">
      <c r="B560" s="18">
        <v>13</v>
      </c>
      <c r="C560" s="5" t="s">
        <v>124</v>
      </c>
      <c r="D560" s="5" t="s">
        <v>62</v>
      </c>
      <c r="E560" s="6">
        <v>45</v>
      </c>
      <c r="K560" s="111">
        <v>5</v>
      </c>
      <c r="L560" s="38" t="str">
        <f t="shared" si="630"/>
        <v>Eleni Zorn</v>
      </c>
      <c r="M560" s="38" t="str">
        <f t="shared" si="631"/>
        <v>Bedford Girls</v>
      </c>
      <c r="N560" s="39">
        <f t="shared" si="632"/>
        <v>45</v>
      </c>
      <c r="O560" s="36">
        <v>20</v>
      </c>
      <c r="P560" s="36"/>
      <c r="Q560" s="20">
        <v>2</v>
      </c>
      <c r="R560" s="112">
        <f t="shared" si="610"/>
        <v>5</v>
      </c>
      <c r="S560" s="42" t="str">
        <f t="shared" si="633"/>
        <v>2025</v>
      </c>
      <c r="T560" s="19" t="str">
        <f t="shared" si="634"/>
        <v>Eleni Zorn</v>
      </c>
      <c r="U560" s="19" t="str">
        <f t="shared" si="634"/>
        <v>Bedford Girls</v>
      </c>
      <c r="V560" s="30">
        <f t="shared" si="634"/>
        <v>45</v>
      </c>
      <c r="X560" s="17">
        <f t="shared" si="624"/>
        <v>2</v>
      </c>
      <c r="Y560" s="19">
        <f t="shared" si="625"/>
        <v>5</v>
      </c>
      <c r="Z560" s="43">
        <f>VLOOKUP($S560,'Programme and CT sheets'!$A:$I,8,)</f>
        <v>48.53</v>
      </c>
      <c r="AB560" s="44" t="str">
        <f t="shared" si="626"/>
        <v>Eleni Zorn</v>
      </c>
      <c r="AC560" s="44" t="str">
        <f t="shared" si="627"/>
        <v>Bedford Girls</v>
      </c>
      <c r="AE560" s="11">
        <f t="shared" si="617"/>
        <v>42</v>
      </c>
      <c r="AF560" s="7">
        <f t="shared" si="628"/>
        <v>48.53</v>
      </c>
      <c r="AG560" s="7"/>
      <c r="AH560" s="147">
        <f t="shared" si="629"/>
        <v>13</v>
      </c>
      <c r="AI560" s="135" t="str">
        <f t="shared" si="620"/>
        <v>Charlotte  Roberts</v>
      </c>
      <c r="AJ560" s="135" t="str">
        <f t="shared" si="621"/>
        <v>St Helens</v>
      </c>
      <c r="AK560" s="148">
        <f t="shared" si="622"/>
        <v>46.94</v>
      </c>
      <c r="AL560" s="148">
        <f t="shared" si="623"/>
        <v>42.16</v>
      </c>
      <c r="AM560" s="149" t="str">
        <f>IFERROR(IF(FIND("DQ",AL560),VLOOKUP(AL560,'DQ Codes'!$B:$C,2,),""),"")</f>
        <v/>
      </c>
    </row>
    <row r="561" spans="2:39" ht="15" customHeight="1" x14ac:dyDescent="0.25">
      <c r="B561" s="18">
        <v>14</v>
      </c>
      <c r="C561" s="5" t="s">
        <v>134</v>
      </c>
      <c r="D561" s="5" t="s">
        <v>17</v>
      </c>
      <c r="E561" s="6">
        <v>44.77</v>
      </c>
      <c r="K561" s="107">
        <v>1</v>
      </c>
      <c r="L561" s="36" t="str">
        <f t="shared" ref="L561:L592" si="635">C561</f>
        <v>Millie Day</v>
      </c>
      <c r="M561" s="36" t="str">
        <f t="shared" ref="M561:M592" si="636">D561</f>
        <v>Berkhamsted</v>
      </c>
      <c r="N561" s="37">
        <f t="shared" ref="N561:N592" si="637">E561</f>
        <v>44.77</v>
      </c>
      <c r="O561" s="36">
        <v>20</v>
      </c>
      <c r="Q561" s="20">
        <v>3</v>
      </c>
      <c r="R561" s="112">
        <f t="shared" si="610"/>
        <v>1</v>
      </c>
      <c r="S561" s="42" t="str">
        <f t="shared" ref="S561:S592" si="638">CONCATENATE(TEXT(O561,0),TEXT(Q561,0),TEXT(R561,0))</f>
        <v>2031</v>
      </c>
      <c r="T561" s="19" t="str">
        <f t="shared" ref="T561:V568" si="639">VLOOKUP($R561,$K$561:$N$568,T$28,)</f>
        <v>Millie Day</v>
      </c>
      <c r="U561" s="19" t="str">
        <f t="shared" si="639"/>
        <v>Berkhamsted</v>
      </c>
      <c r="V561" s="30">
        <f t="shared" si="639"/>
        <v>44.77</v>
      </c>
      <c r="X561" s="17">
        <f t="shared" si="624"/>
        <v>3</v>
      </c>
      <c r="Y561" s="19">
        <f t="shared" si="625"/>
        <v>1</v>
      </c>
      <c r="Z561" s="43">
        <f>VLOOKUP($S561,'Programme and CT sheets'!$A:$I,8,)</f>
        <v>47.78</v>
      </c>
      <c r="AB561" s="44" t="str">
        <f t="shared" si="626"/>
        <v>Millie Day</v>
      </c>
      <c r="AC561" s="44" t="str">
        <f t="shared" si="627"/>
        <v>Berkhamsted</v>
      </c>
      <c r="AE561" s="11">
        <f t="shared" si="617"/>
        <v>40</v>
      </c>
      <c r="AF561" s="7">
        <f t="shared" si="628"/>
        <v>47.78</v>
      </c>
      <c r="AG561" s="7"/>
      <c r="AH561" s="147">
        <f t="shared" si="629"/>
        <v>14</v>
      </c>
      <c r="AI561" s="135" t="str">
        <f t="shared" si="620"/>
        <v>Maja Alexander</v>
      </c>
      <c r="AJ561" s="135" t="str">
        <f t="shared" si="621"/>
        <v>Heath Mount</v>
      </c>
      <c r="AK561" s="148">
        <f t="shared" si="622"/>
        <v>42.22</v>
      </c>
      <c r="AL561" s="148">
        <f t="shared" si="623"/>
        <v>42.19</v>
      </c>
      <c r="AM561" s="149" t="str">
        <f>IFERROR(IF(FIND("DQ",AL561),VLOOKUP(AL561,'DQ Codes'!$B:$C,2,),""),"")</f>
        <v/>
      </c>
    </row>
    <row r="562" spans="2:39" ht="15" customHeight="1" x14ac:dyDescent="0.25">
      <c r="B562" s="18">
        <v>15</v>
      </c>
      <c r="C562" s="5" t="s">
        <v>122</v>
      </c>
      <c r="D562" s="5" t="s">
        <v>49</v>
      </c>
      <c r="E562" s="6">
        <v>44.58</v>
      </c>
      <c r="K562" s="108">
        <v>8</v>
      </c>
      <c r="L562" s="36" t="str">
        <f t="shared" si="635"/>
        <v>Izzy Bach</v>
      </c>
      <c r="M562" s="36" t="str">
        <f t="shared" si="636"/>
        <v>Maltman's Green</v>
      </c>
      <c r="N562" s="37">
        <f t="shared" si="637"/>
        <v>44.58</v>
      </c>
      <c r="O562" s="36">
        <v>20</v>
      </c>
      <c r="Q562" s="20">
        <v>3</v>
      </c>
      <c r="R562" s="112">
        <f t="shared" si="610"/>
        <v>8</v>
      </c>
      <c r="S562" s="42" t="str">
        <f t="shared" si="638"/>
        <v>2038</v>
      </c>
      <c r="T562" s="19" t="str">
        <f t="shared" si="639"/>
        <v>Izzy Bach</v>
      </c>
      <c r="U562" s="19" t="str">
        <f t="shared" si="639"/>
        <v>Maltman's Green</v>
      </c>
      <c r="V562" s="30">
        <f t="shared" si="639"/>
        <v>44.58</v>
      </c>
      <c r="X562" s="17">
        <f t="shared" si="624"/>
        <v>3</v>
      </c>
      <c r="Y562" s="19">
        <f t="shared" si="625"/>
        <v>8</v>
      </c>
      <c r="Z562" s="43">
        <f>VLOOKUP($S562,'Programme and CT sheets'!$A:$I,8,)</f>
        <v>44.8</v>
      </c>
      <c r="AB562" s="44" t="str">
        <f t="shared" si="626"/>
        <v>Izzy Bach</v>
      </c>
      <c r="AC562" s="44" t="str">
        <f t="shared" si="627"/>
        <v>Maltman's Green</v>
      </c>
      <c r="AE562" s="11">
        <f t="shared" si="617"/>
        <v>30</v>
      </c>
      <c r="AF562" s="7">
        <f t="shared" si="628"/>
        <v>44.8</v>
      </c>
      <c r="AG562" s="7"/>
      <c r="AH562" s="147">
        <f t="shared" si="629"/>
        <v>15</v>
      </c>
      <c r="AI562" s="135" t="str">
        <f t="shared" si="620"/>
        <v>Lauren Whitlock</v>
      </c>
      <c r="AJ562" s="135" t="str">
        <f t="shared" si="621"/>
        <v>Bedford Girls</v>
      </c>
      <c r="AK562" s="148">
        <f t="shared" si="622"/>
        <v>40.11</v>
      </c>
      <c r="AL562" s="148">
        <f t="shared" si="623"/>
        <v>42.26</v>
      </c>
      <c r="AM562" s="149" t="str">
        <f>IFERROR(IF(FIND("DQ",AL562),VLOOKUP(AL562,'DQ Codes'!$B:$C,2,),""),"")</f>
        <v/>
      </c>
    </row>
    <row r="563" spans="2:39" ht="15" customHeight="1" x14ac:dyDescent="0.25">
      <c r="B563" s="18">
        <v>16</v>
      </c>
      <c r="C563" s="5" t="s">
        <v>123</v>
      </c>
      <c r="D563" s="5" t="s">
        <v>22</v>
      </c>
      <c r="E563" s="6">
        <v>44.53</v>
      </c>
      <c r="K563" s="108">
        <v>2</v>
      </c>
      <c r="L563" s="36" t="str">
        <f t="shared" si="635"/>
        <v>Brigitte Chapman</v>
      </c>
      <c r="M563" s="36" t="str">
        <f t="shared" si="636"/>
        <v>Great Missenden</v>
      </c>
      <c r="N563" s="37">
        <f t="shared" si="637"/>
        <v>44.53</v>
      </c>
      <c r="O563" s="36">
        <v>20</v>
      </c>
      <c r="P563" s="36"/>
      <c r="Q563" s="20">
        <v>3</v>
      </c>
      <c r="R563" s="112">
        <f t="shared" si="610"/>
        <v>2</v>
      </c>
      <c r="S563" s="42" t="str">
        <f t="shared" si="638"/>
        <v>2032</v>
      </c>
      <c r="T563" s="19" t="str">
        <f t="shared" si="639"/>
        <v>Brigitte Chapman</v>
      </c>
      <c r="U563" s="19" t="str">
        <f t="shared" si="639"/>
        <v>Great Missenden</v>
      </c>
      <c r="V563" s="30">
        <f t="shared" si="639"/>
        <v>44.53</v>
      </c>
      <c r="X563" s="17">
        <f t="shared" si="624"/>
        <v>3</v>
      </c>
      <c r="Y563" s="19">
        <f t="shared" si="625"/>
        <v>2</v>
      </c>
      <c r="Z563" s="43">
        <f>VLOOKUP($S563,'Programme and CT sheets'!$A:$I,8,)</f>
        <v>45.78</v>
      </c>
      <c r="AB563" s="44" t="str">
        <f t="shared" si="626"/>
        <v>Brigitte Chapman</v>
      </c>
      <c r="AC563" s="44" t="str">
        <f t="shared" si="627"/>
        <v>Great Missenden</v>
      </c>
      <c r="AE563" s="11">
        <f t="shared" si="617"/>
        <v>36</v>
      </c>
      <c r="AF563" s="7">
        <f t="shared" si="628"/>
        <v>45.78</v>
      </c>
      <c r="AG563" s="7"/>
      <c r="AH563" s="147">
        <f t="shared" si="629"/>
        <v>16</v>
      </c>
      <c r="AI563" s="135" t="str">
        <f t="shared" si="620"/>
        <v>Zoë Holligan</v>
      </c>
      <c r="AJ563" s="135" t="str">
        <f t="shared" si="621"/>
        <v>Maltman's Green</v>
      </c>
      <c r="AK563" s="148">
        <f t="shared" si="622"/>
        <v>42.39</v>
      </c>
      <c r="AL563" s="148">
        <f t="shared" si="623"/>
        <v>42.33</v>
      </c>
      <c r="AM563" s="149" t="str">
        <f>IFERROR(IF(FIND("DQ",AL563),VLOOKUP(AL563,'DQ Codes'!$B:$C,2,),""),"")</f>
        <v/>
      </c>
    </row>
    <row r="564" spans="2:39" ht="15" customHeight="1" x14ac:dyDescent="0.25">
      <c r="B564" s="18">
        <v>17</v>
      </c>
      <c r="C564" s="5" t="s">
        <v>135</v>
      </c>
      <c r="D564" s="5" t="s">
        <v>22</v>
      </c>
      <c r="E564" s="6">
        <v>44.52</v>
      </c>
      <c r="K564" s="108">
        <v>7</v>
      </c>
      <c r="L564" s="36" t="str">
        <f t="shared" si="635"/>
        <v>Tess Foreman</v>
      </c>
      <c r="M564" s="36" t="str">
        <f t="shared" si="636"/>
        <v>Great Missenden</v>
      </c>
      <c r="N564" s="37">
        <f t="shared" si="637"/>
        <v>44.52</v>
      </c>
      <c r="O564" s="36">
        <v>20</v>
      </c>
      <c r="P564" s="36"/>
      <c r="Q564" s="20">
        <v>3</v>
      </c>
      <c r="R564" s="112">
        <f t="shared" si="610"/>
        <v>7</v>
      </c>
      <c r="S564" s="42" t="str">
        <f t="shared" si="638"/>
        <v>2037</v>
      </c>
      <c r="T564" s="19" t="str">
        <f t="shared" si="639"/>
        <v>Tess Foreman</v>
      </c>
      <c r="U564" s="19" t="str">
        <f t="shared" si="639"/>
        <v>Great Missenden</v>
      </c>
      <c r="V564" s="30">
        <f t="shared" si="639"/>
        <v>44.52</v>
      </c>
      <c r="X564" s="17">
        <f t="shared" si="624"/>
        <v>3</v>
      </c>
      <c r="Y564" s="19">
        <f t="shared" si="625"/>
        <v>7</v>
      </c>
      <c r="Z564" s="43">
        <f>VLOOKUP($S564,'Programme and CT sheets'!$A:$I,8,)</f>
        <v>44.86</v>
      </c>
      <c r="AB564" s="44" t="str">
        <f t="shared" si="626"/>
        <v>Tess Foreman</v>
      </c>
      <c r="AC564" s="44" t="str">
        <f t="shared" si="627"/>
        <v>Great Missenden</v>
      </c>
      <c r="AE564" s="11">
        <f t="shared" si="617"/>
        <v>31</v>
      </c>
      <c r="AF564" s="7">
        <f t="shared" si="628"/>
        <v>44.86</v>
      </c>
      <c r="AG564" s="7"/>
      <c r="AH564" s="147">
        <f t="shared" si="629"/>
        <v>17</v>
      </c>
      <c r="AI564" s="135" t="str">
        <f t="shared" si="620"/>
        <v>Helen Szostak</v>
      </c>
      <c r="AJ564" s="135" t="str">
        <f t="shared" si="621"/>
        <v>Maltman's Green</v>
      </c>
      <c r="AK564" s="148">
        <f t="shared" si="622"/>
        <v>40.78</v>
      </c>
      <c r="AL564" s="148">
        <f t="shared" si="623"/>
        <v>42.34</v>
      </c>
      <c r="AM564" s="149" t="str">
        <f>IFERROR(IF(FIND("DQ",AL564),VLOOKUP(AL564,'DQ Codes'!$B:$C,2,),""),"")</f>
        <v/>
      </c>
    </row>
    <row r="565" spans="2:39" ht="15" customHeight="1" x14ac:dyDescent="0.25">
      <c r="B565" s="18">
        <v>18</v>
      </c>
      <c r="C565" s="5" t="s">
        <v>119</v>
      </c>
      <c r="D565" s="5" t="s">
        <v>120</v>
      </c>
      <c r="E565" s="6">
        <v>44.06</v>
      </c>
      <c r="K565" s="108">
        <v>3</v>
      </c>
      <c r="L565" s="36" t="str">
        <f t="shared" si="635"/>
        <v>Jessica Warne</v>
      </c>
      <c r="M565" s="36" t="str">
        <f t="shared" si="636"/>
        <v>Leavesden Green</v>
      </c>
      <c r="N565" s="37">
        <f t="shared" si="637"/>
        <v>44.06</v>
      </c>
      <c r="O565" s="36">
        <v>20</v>
      </c>
      <c r="P565" s="36"/>
      <c r="Q565" s="20">
        <v>3</v>
      </c>
      <c r="R565" s="112">
        <f t="shared" si="610"/>
        <v>3</v>
      </c>
      <c r="S565" s="42" t="str">
        <f t="shared" si="638"/>
        <v>2033</v>
      </c>
      <c r="T565" s="19" t="str">
        <f t="shared" si="639"/>
        <v>Jessica Warne</v>
      </c>
      <c r="U565" s="19" t="str">
        <f t="shared" si="639"/>
        <v>Leavesden Green</v>
      </c>
      <c r="V565" s="30">
        <f t="shared" si="639"/>
        <v>44.06</v>
      </c>
      <c r="X565" s="17">
        <f t="shared" si="624"/>
        <v>3</v>
      </c>
      <c r="Y565" s="19">
        <f t="shared" si="625"/>
        <v>3</v>
      </c>
      <c r="Z565" s="43">
        <f>VLOOKUP($S565,'Programme and CT sheets'!$A:$I,8,)</f>
        <v>45.04</v>
      </c>
      <c r="AB565" s="44" t="str">
        <f t="shared" si="626"/>
        <v>Jessica Warne</v>
      </c>
      <c r="AC565" s="44" t="str">
        <f t="shared" si="627"/>
        <v>Leavesden Green</v>
      </c>
      <c r="AE565" s="11">
        <f t="shared" si="617"/>
        <v>33</v>
      </c>
      <c r="AF565" s="7">
        <f t="shared" si="628"/>
        <v>45.04</v>
      </c>
      <c r="AG565" s="7"/>
      <c r="AH565" s="147">
        <f t="shared" si="629"/>
        <v>18</v>
      </c>
      <c r="AI565" s="135" t="str">
        <f t="shared" si="620"/>
        <v>Oksana Wojcik-Jardzioch</v>
      </c>
      <c r="AJ565" s="135" t="str">
        <f t="shared" si="621"/>
        <v>St Alban and St Stephen</v>
      </c>
      <c r="AK565" s="148">
        <f t="shared" si="622"/>
        <v>43.06</v>
      </c>
      <c r="AL565" s="148">
        <f t="shared" si="623"/>
        <v>42.5</v>
      </c>
      <c r="AM565" s="149" t="str">
        <f>IFERROR(IF(FIND("DQ",AL565),VLOOKUP(AL565,'DQ Codes'!$B:$C,2,),""),"")</f>
        <v/>
      </c>
    </row>
    <row r="566" spans="2:39" ht="15" customHeight="1" x14ac:dyDescent="0.25">
      <c r="B566" s="18">
        <v>19</v>
      </c>
      <c r="C566" s="5" t="s">
        <v>126</v>
      </c>
      <c r="D566" s="5" t="s">
        <v>59</v>
      </c>
      <c r="E566" s="6">
        <v>43.98</v>
      </c>
      <c r="K566" s="108">
        <v>6</v>
      </c>
      <c r="L566" s="36" t="str">
        <f t="shared" si="635"/>
        <v>Holly Grant</v>
      </c>
      <c r="M566" s="36" t="str">
        <f t="shared" si="636"/>
        <v>Heatherton House</v>
      </c>
      <c r="N566" s="37">
        <f t="shared" si="637"/>
        <v>43.98</v>
      </c>
      <c r="O566" s="36">
        <v>20</v>
      </c>
      <c r="P566" s="36"/>
      <c r="Q566" s="20">
        <v>3</v>
      </c>
      <c r="R566" s="112">
        <f t="shared" si="610"/>
        <v>6</v>
      </c>
      <c r="S566" s="42" t="str">
        <f t="shared" si="638"/>
        <v>2036</v>
      </c>
      <c r="T566" s="19" t="str">
        <f t="shared" si="639"/>
        <v>Holly Grant</v>
      </c>
      <c r="U566" s="19" t="str">
        <f t="shared" si="639"/>
        <v>Heatherton House</v>
      </c>
      <c r="V566" s="30">
        <f t="shared" si="639"/>
        <v>43.98</v>
      </c>
      <c r="X566" s="17">
        <f t="shared" si="624"/>
        <v>3</v>
      </c>
      <c r="Y566" s="19">
        <f t="shared" si="625"/>
        <v>6</v>
      </c>
      <c r="Z566" s="43">
        <f>VLOOKUP($S566,'Programme and CT sheets'!$A:$I,8,)</f>
        <v>44.68</v>
      </c>
      <c r="AB566" s="44" t="str">
        <f t="shared" si="626"/>
        <v>Holly Grant</v>
      </c>
      <c r="AC566" s="44" t="str">
        <f t="shared" si="627"/>
        <v>Heatherton House</v>
      </c>
      <c r="AE566" s="11">
        <f t="shared" si="617"/>
        <v>29</v>
      </c>
      <c r="AF566" s="7">
        <f t="shared" si="628"/>
        <v>44.68</v>
      </c>
      <c r="AG566" s="7"/>
      <c r="AH566" s="147">
        <f t="shared" si="629"/>
        <v>19</v>
      </c>
      <c r="AI566" s="135" t="str">
        <f t="shared" si="620"/>
        <v>Rosie Hadfield</v>
      </c>
      <c r="AJ566" s="135" t="str">
        <f t="shared" si="621"/>
        <v>St Hilda's Harpenden</v>
      </c>
      <c r="AK566" s="148">
        <f t="shared" si="622"/>
        <v>42.95</v>
      </c>
      <c r="AL566" s="148">
        <f t="shared" si="623"/>
        <v>42.82</v>
      </c>
      <c r="AM566" s="149" t="str">
        <f>IFERROR(IF(FIND("DQ",AL566),VLOOKUP(AL566,'DQ Codes'!$B:$C,2,),""),"")</f>
        <v/>
      </c>
    </row>
    <row r="567" spans="2:39" ht="15" customHeight="1" x14ac:dyDescent="0.25">
      <c r="B567" s="18">
        <v>20</v>
      </c>
      <c r="C567" s="5" t="s">
        <v>140</v>
      </c>
      <c r="D567" s="5" t="s">
        <v>61</v>
      </c>
      <c r="E567" s="6">
        <v>43.96</v>
      </c>
      <c r="K567" s="108">
        <v>4</v>
      </c>
      <c r="L567" s="36" t="str">
        <f t="shared" si="635"/>
        <v>Imogen Smith</v>
      </c>
      <c r="M567" s="36" t="str">
        <f t="shared" si="636"/>
        <v>St Alban's High Sch</v>
      </c>
      <c r="N567" s="37">
        <f t="shared" si="637"/>
        <v>43.96</v>
      </c>
      <c r="O567" s="36">
        <v>20</v>
      </c>
      <c r="P567" s="36"/>
      <c r="Q567" s="20">
        <v>3</v>
      </c>
      <c r="R567" s="112">
        <f t="shared" si="610"/>
        <v>4</v>
      </c>
      <c r="S567" s="42" t="str">
        <f t="shared" si="638"/>
        <v>2034</v>
      </c>
      <c r="T567" s="19" t="str">
        <f t="shared" si="639"/>
        <v>Imogen Smith</v>
      </c>
      <c r="U567" s="19" t="str">
        <f t="shared" si="639"/>
        <v>St Alban's High Sch</v>
      </c>
      <c r="V567" s="30">
        <f t="shared" si="639"/>
        <v>43.96</v>
      </c>
      <c r="X567" s="17">
        <f t="shared" si="624"/>
        <v>3</v>
      </c>
      <c r="Y567" s="19">
        <f t="shared" si="625"/>
        <v>4</v>
      </c>
      <c r="Z567" s="43">
        <f>VLOOKUP($S567,'Programme and CT sheets'!$A:$I,8,)</f>
        <v>41.71</v>
      </c>
      <c r="AB567" s="44" t="str">
        <f t="shared" si="626"/>
        <v>Imogen Smith</v>
      </c>
      <c r="AC567" s="44" t="str">
        <f t="shared" si="627"/>
        <v>St Alban's High Sch</v>
      </c>
      <c r="AE567" s="11">
        <f t="shared" si="617"/>
        <v>10</v>
      </c>
      <c r="AF567" s="7">
        <f t="shared" si="628"/>
        <v>41.71</v>
      </c>
      <c r="AG567" s="7"/>
      <c r="AH567" s="147">
        <f t="shared" si="629"/>
        <v>20</v>
      </c>
      <c r="AI567" s="135" t="str">
        <f t="shared" si="620"/>
        <v>Hanae Itabashi</v>
      </c>
      <c r="AJ567" s="135" t="str">
        <f t="shared" si="621"/>
        <v>St Helens</v>
      </c>
      <c r="AK567" s="148">
        <f t="shared" si="622"/>
        <v>47</v>
      </c>
      <c r="AL567" s="148">
        <f t="shared" si="623"/>
        <v>43.23</v>
      </c>
      <c r="AM567" s="149" t="str">
        <f>IFERROR(IF(FIND("DQ",AL567),VLOOKUP(AL567,'DQ Codes'!$B:$C,2,),""),"")</f>
        <v/>
      </c>
    </row>
    <row r="568" spans="2:39" ht="15" customHeight="1" x14ac:dyDescent="0.25">
      <c r="B568" s="18">
        <v>21</v>
      </c>
      <c r="C568" s="5" t="s">
        <v>326</v>
      </c>
      <c r="D568" s="5" t="s">
        <v>283</v>
      </c>
      <c r="E568" s="6">
        <v>43.67</v>
      </c>
      <c r="K568" s="111">
        <v>5</v>
      </c>
      <c r="L568" s="38" t="str">
        <f t="shared" si="635"/>
        <v>Tilly Sratford</v>
      </c>
      <c r="M568" s="38" t="str">
        <f t="shared" si="636"/>
        <v>St Paul's C/E</v>
      </c>
      <c r="N568" s="39">
        <f t="shared" si="637"/>
        <v>43.67</v>
      </c>
      <c r="O568" s="36">
        <v>20</v>
      </c>
      <c r="P568" s="36"/>
      <c r="Q568" s="20">
        <v>3</v>
      </c>
      <c r="R568" s="112">
        <f t="shared" si="610"/>
        <v>5</v>
      </c>
      <c r="S568" s="42" t="str">
        <f t="shared" si="638"/>
        <v>2035</v>
      </c>
      <c r="T568" s="19" t="str">
        <f t="shared" si="639"/>
        <v>Tilly Sratford</v>
      </c>
      <c r="U568" s="19" t="str">
        <f t="shared" si="639"/>
        <v>St Paul's C/E</v>
      </c>
      <c r="V568" s="30">
        <f t="shared" si="639"/>
        <v>43.67</v>
      </c>
      <c r="X568" s="17">
        <f t="shared" si="624"/>
        <v>3</v>
      </c>
      <c r="Y568" s="19">
        <f t="shared" si="625"/>
        <v>5</v>
      </c>
      <c r="Z568" s="43">
        <f>VLOOKUP($S568,'Programme and CT sheets'!$A:$I,8,)</f>
        <v>43.3</v>
      </c>
      <c r="AB568" s="44" t="str">
        <f t="shared" si="626"/>
        <v>Tilly Sratford</v>
      </c>
      <c r="AC568" s="44" t="str">
        <f t="shared" si="627"/>
        <v>St Paul's C/E</v>
      </c>
      <c r="AE568" s="11">
        <f t="shared" si="617"/>
        <v>21</v>
      </c>
      <c r="AF568" s="7">
        <f t="shared" si="628"/>
        <v>43.3</v>
      </c>
      <c r="AG568" s="7"/>
      <c r="AH568" s="147">
        <f t="shared" si="629"/>
        <v>21</v>
      </c>
      <c r="AI568" s="135" t="str">
        <f t="shared" si="620"/>
        <v>Tilly Sratford</v>
      </c>
      <c r="AJ568" s="135" t="str">
        <f t="shared" si="621"/>
        <v>St Paul's C/E</v>
      </c>
      <c r="AK568" s="148">
        <f t="shared" si="622"/>
        <v>43.67</v>
      </c>
      <c r="AL568" s="148">
        <f t="shared" si="623"/>
        <v>43.3</v>
      </c>
      <c r="AM568" s="149" t="str">
        <f>IFERROR(IF(FIND("DQ",AL568),VLOOKUP(AL568,'DQ Codes'!$B:$C,2,),""),"")</f>
        <v/>
      </c>
    </row>
    <row r="569" spans="2:39" ht="15" customHeight="1" x14ac:dyDescent="0.25">
      <c r="B569" s="18">
        <v>22</v>
      </c>
      <c r="C569" s="5" t="s">
        <v>125</v>
      </c>
      <c r="D569" s="5" t="s">
        <v>49</v>
      </c>
      <c r="E569" s="6">
        <v>43.5</v>
      </c>
      <c r="K569" s="107">
        <v>1</v>
      </c>
      <c r="L569" s="36" t="str">
        <f t="shared" si="635"/>
        <v>Scarlett Russell</v>
      </c>
      <c r="M569" s="36" t="str">
        <f t="shared" si="636"/>
        <v>Maltman's Green</v>
      </c>
      <c r="N569" s="37">
        <f t="shared" si="637"/>
        <v>43.5</v>
      </c>
      <c r="O569" s="36">
        <v>20</v>
      </c>
      <c r="Q569" s="20">
        <v>4</v>
      </c>
      <c r="R569" s="112">
        <f t="shared" si="610"/>
        <v>1</v>
      </c>
      <c r="S569" s="42" t="str">
        <f t="shared" si="638"/>
        <v>2041</v>
      </c>
      <c r="T569" s="19" t="str">
        <f t="shared" ref="T569:V576" si="640">VLOOKUP($R569,$K$569:$N$576,T$28,)</f>
        <v>Scarlett Russell</v>
      </c>
      <c r="U569" s="19" t="str">
        <f t="shared" si="640"/>
        <v>Maltman's Green</v>
      </c>
      <c r="V569" s="30">
        <f t="shared" si="640"/>
        <v>43.5</v>
      </c>
      <c r="X569" s="17">
        <f t="shared" si="624"/>
        <v>4</v>
      </c>
      <c r="Y569" s="19">
        <f t="shared" si="625"/>
        <v>1</v>
      </c>
      <c r="Z569" s="43">
        <f>VLOOKUP($S569,'Programme and CT sheets'!$A:$I,8,)</f>
        <v>43.93</v>
      </c>
      <c r="AB569" s="44" t="str">
        <f t="shared" si="626"/>
        <v>Scarlett Russell</v>
      </c>
      <c r="AC569" s="44" t="str">
        <f t="shared" si="627"/>
        <v>Maltman's Green</v>
      </c>
      <c r="AE569" s="11">
        <f t="shared" si="617"/>
        <v>24</v>
      </c>
      <c r="AF569" s="7">
        <f t="shared" si="628"/>
        <v>43.93</v>
      </c>
      <c r="AG569" s="7"/>
      <c r="AH569" s="147">
        <f t="shared" si="629"/>
        <v>22</v>
      </c>
      <c r="AI569" s="135" t="str">
        <f t="shared" si="620"/>
        <v>Lydia Wisely</v>
      </c>
      <c r="AJ569" s="135" t="str">
        <f t="shared" si="621"/>
        <v>Berkhamsted</v>
      </c>
      <c r="AK569" s="148">
        <f t="shared" si="622"/>
        <v>42.85</v>
      </c>
      <c r="AL569" s="148">
        <f t="shared" si="623"/>
        <v>43.6</v>
      </c>
      <c r="AM569" s="149" t="str">
        <f>IFERROR(IF(FIND("DQ",AL569),VLOOKUP(AL569,'DQ Codes'!$B:$C,2,),""),"")</f>
        <v/>
      </c>
    </row>
    <row r="570" spans="2:39" ht="15" customHeight="1" x14ac:dyDescent="0.25">
      <c r="B570" s="18">
        <v>23</v>
      </c>
      <c r="C570" s="5" t="s">
        <v>129</v>
      </c>
      <c r="D570" s="5" t="s">
        <v>14</v>
      </c>
      <c r="E570" s="6">
        <v>43.48</v>
      </c>
      <c r="K570" s="108">
        <v>8</v>
      </c>
      <c r="L570" s="36" t="str">
        <f t="shared" si="635"/>
        <v>Megan Worley</v>
      </c>
      <c r="M570" s="36" t="str">
        <f t="shared" si="636"/>
        <v>Parkgate</v>
      </c>
      <c r="N570" s="37">
        <f t="shared" si="637"/>
        <v>43.48</v>
      </c>
      <c r="O570" s="36">
        <v>20</v>
      </c>
      <c r="Q570" s="20">
        <v>4</v>
      </c>
      <c r="R570" s="112">
        <f t="shared" si="610"/>
        <v>8</v>
      </c>
      <c r="S570" s="42" t="str">
        <f t="shared" si="638"/>
        <v>2048</v>
      </c>
      <c r="T570" s="19" t="str">
        <f t="shared" si="640"/>
        <v>Megan Worley</v>
      </c>
      <c r="U570" s="19" t="str">
        <f t="shared" si="640"/>
        <v>Parkgate</v>
      </c>
      <c r="V570" s="30">
        <f t="shared" si="640"/>
        <v>43.48</v>
      </c>
      <c r="X570" s="17">
        <f t="shared" si="624"/>
        <v>4</v>
      </c>
      <c r="Y570" s="19">
        <f t="shared" si="625"/>
        <v>8</v>
      </c>
      <c r="Z570" s="43">
        <f>VLOOKUP($S570,'Programme and CT sheets'!$A:$I,8,)</f>
        <v>44.14</v>
      </c>
      <c r="AB570" s="44" t="str">
        <f t="shared" si="626"/>
        <v>Megan Worley</v>
      </c>
      <c r="AC570" s="44" t="str">
        <f t="shared" si="627"/>
        <v>Parkgate</v>
      </c>
      <c r="AE570" s="11">
        <f t="shared" si="617"/>
        <v>25</v>
      </c>
      <c r="AF570" s="7">
        <f t="shared" si="628"/>
        <v>44.14</v>
      </c>
      <c r="AG570" s="7"/>
      <c r="AH570" s="147">
        <f t="shared" si="629"/>
        <v>23</v>
      </c>
      <c r="AI570" s="135" t="str">
        <f t="shared" si="620"/>
        <v>Emer Brownleader</v>
      </c>
      <c r="AJ570" s="135" t="str">
        <f t="shared" si="621"/>
        <v>Edge Grove</v>
      </c>
      <c r="AK570" s="148">
        <f t="shared" si="622"/>
        <v>39.770000000000003</v>
      </c>
      <c r="AL570" s="148">
        <f t="shared" si="623"/>
        <v>43.75</v>
      </c>
      <c r="AM570" s="149" t="str">
        <f>IFERROR(IF(FIND("DQ",AL570),VLOOKUP(AL570,'DQ Codes'!$B:$C,2,),""),"")</f>
        <v/>
      </c>
    </row>
    <row r="571" spans="2:39" ht="15" customHeight="1" x14ac:dyDescent="0.25">
      <c r="B571" s="18">
        <v>24</v>
      </c>
      <c r="C571" s="5" t="s">
        <v>292</v>
      </c>
      <c r="D571" s="5" t="s">
        <v>61</v>
      </c>
      <c r="E571" s="6">
        <v>43.45</v>
      </c>
      <c r="K571" s="108">
        <v>2</v>
      </c>
      <c r="L571" s="36" t="str">
        <f t="shared" si="635"/>
        <v>Isabel Chaplin</v>
      </c>
      <c r="M571" s="36" t="str">
        <f t="shared" si="636"/>
        <v>St Alban's High Sch</v>
      </c>
      <c r="N571" s="37">
        <f t="shared" si="637"/>
        <v>43.45</v>
      </c>
      <c r="O571" s="36">
        <v>20</v>
      </c>
      <c r="P571" s="36"/>
      <c r="Q571" s="20">
        <v>4</v>
      </c>
      <c r="R571" s="112">
        <f t="shared" si="610"/>
        <v>2</v>
      </c>
      <c r="S571" s="42" t="str">
        <f t="shared" si="638"/>
        <v>2042</v>
      </c>
      <c r="T571" s="19" t="str">
        <f t="shared" si="640"/>
        <v>Isabel Chaplin</v>
      </c>
      <c r="U571" s="19" t="str">
        <f t="shared" si="640"/>
        <v>St Alban's High Sch</v>
      </c>
      <c r="V571" s="30">
        <f t="shared" si="640"/>
        <v>43.45</v>
      </c>
      <c r="X571" s="17">
        <f t="shared" si="624"/>
        <v>4</v>
      </c>
      <c r="Y571" s="19">
        <f t="shared" si="625"/>
        <v>2</v>
      </c>
      <c r="Z571" s="43">
        <f>VLOOKUP($S571,'Programme and CT sheets'!$A:$I,8,)</f>
        <v>199.99</v>
      </c>
      <c r="AB571" s="44" t="str">
        <f t="shared" si="626"/>
        <v>Isabel Chaplin</v>
      </c>
      <c r="AC571" s="44" t="str">
        <f t="shared" si="627"/>
        <v>St Alban's High Sch</v>
      </c>
      <c r="AE571" s="11">
        <f t="shared" si="617"/>
        <v>45</v>
      </c>
      <c r="AF571" s="7">
        <f t="shared" si="628"/>
        <v>199.99</v>
      </c>
      <c r="AG571" s="7"/>
      <c r="AH571" s="147">
        <f t="shared" si="629"/>
        <v>24</v>
      </c>
      <c r="AI571" s="135" t="str">
        <f t="shared" si="620"/>
        <v>Scarlett Russell</v>
      </c>
      <c r="AJ571" s="135" t="str">
        <f t="shared" si="621"/>
        <v>Maltman's Green</v>
      </c>
      <c r="AK571" s="148">
        <f t="shared" si="622"/>
        <v>43.5</v>
      </c>
      <c r="AL571" s="148">
        <f t="shared" si="623"/>
        <v>43.93</v>
      </c>
      <c r="AM571" s="149" t="str">
        <f>IFERROR(IF(FIND("DQ",AL571),VLOOKUP(AL571,'DQ Codes'!$B:$C,2,),""),"")</f>
        <v/>
      </c>
    </row>
    <row r="572" spans="2:39" ht="15" customHeight="1" x14ac:dyDescent="0.25">
      <c r="B572" s="18">
        <v>25</v>
      </c>
      <c r="C572" s="5" t="s">
        <v>324</v>
      </c>
      <c r="D572" s="5" t="s">
        <v>325</v>
      </c>
      <c r="E572" s="6">
        <v>43.06</v>
      </c>
      <c r="K572" s="108">
        <v>7</v>
      </c>
      <c r="L572" s="36" t="str">
        <f t="shared" si="635"/>
        <v>Oksana Wojcik-Jardzioch</v>
      </c>
      <c r="M572" s="36" t="str">
        <f t="shared" si="636"/>
        <v>St Alban and St Stephen</v>
      </c>
      <c r="N572" s="37">
        <f t="shared" si="637"/>
        <v>43.06</v>
      </c>
      <c r="O572" s="36">
        <v>20</v>
      </c>
      <c r="P572" s="36"/>
      <c r="Q572" s="20">
        <v>4</v>
      </c>
      <c r="R572" s="112">
        <f t="shared" si="610"/>
        <v>7</v>
      </c>
      <c r="S572" s="42" t="str">
        <f t="shared" si="638"/>
        <v>2047</v>
      </c>
      <c r="T572" s="19" t="str">
        <f t="shared" si="640"/>
        <v>Oksana Wojcik-Jardzioch</v>
      </c>
      <c r="U572" s="19" t="str">
        <f t="shared" si="640"/>
        <v>St Alban and St Stephen</v>
      </c>
      <c r="V572" s="30">
        <f t="shared" si="640"/>
        <v>43.06</v>
      </c>
      <c r="X572" s="17">
        <f t="shared" si="624"/>
        <v>4</v>
      </c>
      <c r="Y572" s="19">
        <f t="shared" si="625"/>
        <v>7</v>
      </c>
      <c r="Z572" s="43">
        <f>VLOOKUP($S572,'Programme and CT sheets'!$A:$I,8,)</f>
        <v>42.5</v>
      </c>
      <c r="AB572" s="44" t="str">
        <f t="shared" si="626"/>
        <v>Oksana Wojcik-Jardzioch</v>
      </c>
      <c r="AC572" s="44" t="str">
        <f t="shared" si="627"/>
        <v>St Alban and St Stephen</v>
      </c>
      <c r="AE572" s="11">
        <f t="shared" si="617"/>
        <v>18</v>
      </c>
      <c r="AF572" s="7">
        <f t="shared" si="628"/>
        <v>42.5</v>
      </c>
      <c r="AG572" s="7"/>
      <c r="AH572" s="147">
        <f t="shared" si="629"/>
        <v>25</v>
      </c>
      <c r="AI572" s="135" t="str">
        <f t="shared" si="620"/>
        <v>Megan Worley</v>
      </c>
      <c r="AJ572" s="135" t="str">
        <f t="shared" si="621"/>
        <v>Parkgate</v>
      </c>
      <c r="AK572" s="148">
        <f t="shared" si="622"/>
        <v>43.48</v>
      </c>
      <c r="AL572" s="148">
        <f t="shared" si="623"/>
        <v>44.14</v>
      </c>
      <c r="AM572" s="149" t="str">
        <f>IFERROR(IF(FIND("DQ",AL572),VLOOKUP(AL572,'DQ Codes'!$B:$C,2,),""),"")</f>
        <v/>
      </c>
    </row>
    <row r="573" spans="2:39" ht="15" customHeight="1" x14ac:dyDescent="0.25">
      <c r="B573" s="18">
        <v>26</v>
      </c>
      <c r="C573" s="5" t="s">
        <v>299</v>
      </c>
      <c r="D573" s="5" t="s">
        <v>300</v>
      </c>
      <c r="E573" s="6">
        <v>42.95</v>
      </c>
      <c r="K573" s="108">
        <v>3</v>
      </c>
      <c r="L573" s="36" t="str">
        <f t="shared" si="635"/>
        <v>Rosie Hadfield</v>
      </c>
      <c r="M573" s="36" t="str">
        <f t="shared" si="636"/>
        <v>St Hilda's Harpenden</v>
      </c>
      <c r="N573" s="37">
        <f t="shared" si="637"/>
        <v>42.95</v>
      </c>
      <c r="O573" s="36">
        <v>20</v>
      </c>
      <c r="P573" s="36"/>
      <c r="Q573" s="20">
        <v>4</v>
      </c>
      <c r="R573" s="112">
        <f t="shared" si="610"/>
        <v>3</v>
      </c>
      <c r="S573" s="42" t="str">
        <f t="shared" si="638"/>
        <v>2043</v>
      </c>
      <c r="T573" s="19" t="str">
        <f t="shared" si="640"/>
        <v>Rosie Hadfield</v>
      </c>
      <c r="U573" s="19" t="str">
        <f t="shared" si="640"/>
        <v>St Hilda's Harpenden</v>
      </c>
      <c r="V573" s="30">
        <f t="shared" si="640"/>
        <v>42.95</v>
      </c>
      <c r="X573" s="17">
        <f t="shared" si="624"/>
        <v>4</v>
      </c>
      <c r="Y573" s="19">
        <f t="shared" si="625"/>
        <v>3</v>
      </c>
      <c r="Z573" s="43">
        <f>VLOOKUP($S573,'Programme and CT sheets'!$A:$I,8,)</f>
        <v>42.82</v>
      </c>
      <c r="AB573" s="44" t="str">
        <f t="shared" si="626"/>
        <v>Rosie Hadfield</v>
      </c>
      <c r="AC573" s="44" t="str">
        <f t="shared" si="627"/>
        <v>St Hilda's Harpenden</v>
      </c>
      <c r="AE573" s="11">
        <f t="shared" si="617"/>
        <v>19</v>
      </c>
      <c r="AF573" s="7">
        <f t="shared" si="628"/>
        <v>42.82</v>
      </c>
      <c r="AG573" s="7"/>
      <c r="AH573" s="147">
        <f t="shared" si="629"/>
        <v>26</v>
      </c>
      <c r="AI573" s="135" t="str">
        <f t="shared" si="620"/>
        <v>Niamh O'Meara</v>
      </c>
      <c r="AJ573" s="135" t="str">
        <f t="shared" si="621"/>
        <v>St Hilda's</v>
      </c>
      <c r="AK573" s="148">
        <f t="shared" si="622"/>
        <v>42.86</v>
      </c>
      <c r="AL573" s="148">
        <f t="shared" si="623"/>
        <v>44.26</v>
      </c>
      <c r="AM573" s="149" t="str">
        <f>IFERROR(IF(FIND("DQ",AL573),VLOOKUP(AL573,'DQ Codes'!$B:$C,2,),""),"")</f>
        <v/>
      </c>
    </row>
    <row r="574" spans="2:39" ht="15" customHeight="1" x14ac:dyDescent="0.25">
      <c r="B574" s="18">
        <v>27</v>
      </c>
      <c r="C574" s="5" t="s">
        <v>136</v>
      </c>
      <c r="D574" s="5" t="s">
        <v>137</v>
      </c>
      <c r="E574" s="6">
        <v>42.86</v>
      </c>
      <c r="K574" s="108">
        <v>6</v>
      </c>
      <c r="L574" s="36" t="str">
        <f t="shared" si="635"/>
        <v>Niamh O'Meara</v>
      </c>
      <c r="M574" s="36" t="str">
        <f t="shared" si="636"/>
        <v>St Hilda's</v>
      </c>
      <c r="N574" s="37">
        <f t="shared" si="637"/>
        <v>42.86</v>
      </c>
      <c r="O574" s="36">
        <v>20</v>
      </c>
      <c r="P574" s="36"/>
      <c r="Q574" s="20">
        <v>4</v>
      </c>
      <c r="R574" s="112">
        <f t="shared" si="610"/>
        <v>6</v>
      </c>
      <c r="S574" s="42" t="str">
        <f t="shared" si="638"/>
        <v>2046</v>
      </c>
      <c r="T574" s="19" t="str">
        <f t="shared" si="640"/>
        <v>Niamh O'Meara</v>
      </c>
      <c r="U574" s="19" t="str">
        <f t="shared" si="640"/>
        <v>St Hilda's</v>
      </c>
      <c r="V574" s="30">
        <f t="shared" si="640"/>
        <v>42.86</v>
      </c>
      <c r="X574" s="17">
        <f t="shared" si="624"/>
        <v>4</v>
      </c>
      <c r="Y574" s="19">
        <f t="shared" si="625"/>
        <v>6</v>
      </c>
      <c r="Z574" s="43">
        <f>VLOOKUP($S574,'Programme and CT sheets'!$A:$I,8,)</f>
        <v>44.26</v>
      </c>
      <c r="AB574" s="44" t="str">
        <f t="shared" si="626"/>
        <v>Niamh O'Meara</v>
      </c>
      <c r="AC574" s="44" t="str">
        <f t="shared" si="627"/>
        <v>St Hilda's</v>
      </c>
      <c r="AE574" s="11">
        <f t="shared" si="617"/>
        <v>26</v>
      </c>
      <c r="AF574" s="7">
        <f t="shared" si="628"/>
        <v>44.26</v>
      </c>
      <c r="AG574" s="7"/>
      <c r="AH574" s="147">
        <f t="shared" si="629"/>
        <v>27</v>
      </c>
      <c r="AI574" s="135" t="str">
        <f t="shared" si="620"/>
        <v>Lily Robb</v>
      </c>
      <c r="AJ574" s="135" t="str">
        <f t="shared" si="621"/>
        <v>Royal Masonic School</v>
      </c>
      <c r="AK574" s="148">
        <f t="shared" si="622"/>
        <v>46.82</v>
      </c>
      <c r="AL574" s="148">
        <f t="shared" si="623"/>
        <v>44.46</v>
      </c>
      <c r="AM574" s="149" t="str">
        <f>IFERROR(IF(FIND("DQ",AL574),VLOOKUP(AL574,'DQ Codes'!$B:$C,2,),""),"")</f>
        <v/>
      </c>
    </row>
    <row r="575" spans="2:39" ht="15" customHeight="1" x14ac:dyDescent="0.25">
      <c r="B575" s="18">
        <v>28</v>
      </c>
      <c r="C575" s="5" t="s">
        <v>111</v>
      </c>
      <c r="D575" s="5" t="s">
        <v>17</v>
      </c>
      <c r="E575" s="6">
        <v>42.85</v>
      </c>
      <c r="K575" s="108">
        <v>4</v>
      </c>
      <c r="L575" s="36" t="str">
        <f t="shared" si="635"/>
        <v>Lydia Wisely</v>
      </c>
      <c r="M575" s="36" t="str">
        <f t="shared" si="636"/>
        <v>Berkhamsted</v>
      </c>
      <c r="N575" s="37">
        <f t="shared" si="637"/>
        <v>42.85</v>
      </c>
      <c r="O575" s="36">
        <v>20</v>
      </c>
      <c r="P575" s="36"/>
      <c r="Q575" s="20">
        <v>4</v>
      </c>
      <c r="R575" s="112">
        <f t="shared" si="610"/>
        <v>4</v>
      </c>
      <c r="S575" s="42" t="str">
        <f t="shared" si="638"/>
        <v>2044</v>
      </c>
      <c r="T575" s="19" t="str">
        <f t="shared" si="640"/>
        <v>Lydia Wisely</v>
      </c>
      <c r="U575" s="19" t="str">
        <f t="shared" si="640"/>
        <v>Berkhamsted</v>
      </c>
      <c r="V575" s="30">
        <f t="shared" si="640"/>
        <v>42.85</v>
      </c>
      <c r="X575" s="17">
        <f t="shared" si="624"/>
        <v>4</v>
      </c>
      <c r="Y575" s="19">
        <f t="shared" si="625"/>
        <v>4</v>
      </c>
      <c r="Z575" s="43">
        <f>VLOOKUP($S575,'Programme and CT sheets'!$A:$I,8,)</f>
        <v>43.6</v>
      </c>
      <c r="AB575" s="44" t="str">
        <f t="shared" si="626"/>
        <v>Lydia Wisely</v>
      </c>
      <c r="AC575" s="44" t="str">
        <f t="shared" si="627"/>
        <v>Berkhamsted</v>
      </c>
      <c r="AE575" s="11">
        <f t="shared" si="617"/>
        <v>22</v>
      </c>
      <c r="AF575" s="7">
        <f t="shared" si="628"/>
        <v>43.6</v>
      </c>
      <c r="AG575" s="7"/>
      <c r="AH575" s="147">
        <f t="shared" si="629"/>
        <v>28</v>
      </c>
      <c r="AI575" s="135" t="str">
        <f t="shared" si="620"/>
        <v>Isabella Skinner</v>
      </c>
      <c r="AJ575" s="135" t="str">
        <f t="shared" si="621"/>
        <v>Chalfont St Peter</v>
      </c>
      <c r="AK575" s="148">
        <f t="shared" si="622"/>
        <v>45.01</v>
      </c>
      <c r="AL575" s="148">
        <f t="shared" si="623"/>
        <v>44.65</v>
      </c>
      <c r="AM575" s="149" t="str">
        <f>IFERROR(IF(FIND("DQ",AL575),VLOOKUP(AL575,'DQ Codes'!$B:$C,2,),""),"")</f>
        <v/>
      </c>
    </row>
    <row r="576" spans="2:39" ht="15" customHeight="1" x14ac:dyDescent="0.25">
      <c r="B576" s="18">
        <v>29</v>
      </c>
      <c r="C576" s="5" t="s">
        <v>94</v>
      </c>
      <c r="D576" s="5" t="s">
        <v>49</v>
      </c>
      <c r="E576" s="6">
        <v>42.39</v>
      </c>
      <c r="K576" s="111">
        <v>5</v>
      </c>
      <c r="L576" s="38" t="str">
        <f t="shared" si="635"/>
        <v>Zoë Holligan</v>
      </c>
      <c r="M576" s="38" t="str">
        <f t="shared" si="636"/>
        <v>Maltman's Green</v>
      </c>
      <c r="N576" s="39">
        <f t="shared" si="637"/>
        <v>42.39</v>
      </c>
      <c r="O576" s="36">
        <v>20</v>
      </c>
      <c r="P576" s="36"/>
      <c r="Q576" s="20">
        <v>4</v>
      </c>
      <c r="R576" s="112">
        <f t="shared" si="610"/>
        <v>5</v>
      </c>
      <c r="S576" s="42" t="str">
        <f t="shared" si="638"/>
        <v>2045</v>
      </c>
      <c r="T576" s="19" t="str">
        <f t="shared" si="640"/>
        <v>Zoë Holligan</v>
      </c>
      <c r="U576" s="19" t="str">
        <f t="shared" si="640"/>
        <v>Maltman's Green</v>
      </c>
      <c r="V576" s="30">
        <f t="shared" si="640"/>
        <v>42.39</v>
      </c>
      <c r="X576" s="17">
        <f t="shared" si="624"/>
        <v>4</v>
      </c>
      <c r="Y576" s="19">
        <f t="shared" si="625"/>
        <v>5</v>
      </c>
      <c r="Z576" s="43">
        <f>VLOOKUP($S576,'Programme and CT sheets'!$A:$I,8,)</f>
        <v>42.33</v>
      </c>
      <c r="AB576" s="44" t="str">
        <f t="shared" si="626"/>
        <v>Zoë Holligan</v>
      </c>
      <c r="AC576" s="44" t="str">
        <f t="shared" si="627"/>
        <v>Maltman's Green</v>
      </c>
      <c r="AE576" s="11">
        <f t="shared" si="617"/>
        <v>16</v>
      </c>
      <c r="AF576" s="7">
        <f t="shared" si="628"/>
        <v>42.33</v>
      </c>
      <c r="AG576" s="7"/>
      <c r="AH576" s="147">
        <f t="shared" si="629"/>
        <v>29</v>
      </c>
      <c r="AI576" s="135" t="str">
        <f t="shared" si="620"/>
        <v>Holly Grant</v>
      </c>
      <c r="AJ576" s="135" t="str">
        <f t="shared" si="621"/>
        <v>Heatherton House</v>
      </c>
      <c r="AK576" s="148">
        <f t="shared" si="622"/>
        <v>43.98</v>
      </c>
      <c r="AL576" s="148">
        <f t="shared" si="623"/>
        <v>44.68</v>
      </c>
      <c r="AM576" s="149" t="str">
        <f>IFERROR(IF(FIND("DQ",AL576),VLOOKUP(AL576,'DQ Codes'!$B:$C,2,),""),"")</f>
        <v/>
      </c>
    </row>
    <row r="577" spans="2:39" ht="15" customHeight="1" x14ac:dyDescent="0.25">
      <c r="B577" s="18">
        <v>30</v>
      </c>
      <c r="C577" s="5" t="s">
        <v>107</v>
      </c>
      <c r="D577" s="5" t="s">
        <v>15</v>
      </c>
      <c r="E577" s="6">
        <v>42.22</v>
      </c>
      <c r="K577" s="107">
        <v>1</v>
      </c>
      <c r="L577" s="33" t="str">
        <f t="shared" si="635"/>
        <v>Maja Alexander</v>
      </c>
      <c r="M577" s="33" t="str">
        <f t="shared" si="636"/>
        <v>Heath Mount</v>
      </c>
      <c r="N577" s="34">
        <f t="shared" si="637"/>
        <v>42.22</v>
      </c>
      <c r="O577" s="36">
        <v>20</v>
      </c>
      <c r="P577" s="36"/>
      <c r="Q577" s="20">
        <v>5</v>
      </c>
      <c r="R577" s="112">
        <f t="shared" si="610"/>
        <v>1</v>
      </c>
      <c r="S577" s="42" t="str">
        <f t="shared" si="638"/>
        <v>2051</v>
      </c>
      <c r="T577" s="19" t="str">
        <f t="shared" ref="T577:V584" si="641">VLOOKUP($R577,$K$577:$N$584,T$28,)</f>
        <v>Maja Alexander</v>
      </c>
      <c r="U577" s="19" t="str">
        <f t="shared" si="641"/>
        <v>Heath Mount</v>
      </c>
      <c r="V577" s="30">
        <f t="shared" si="641"/>
        <v>42.22</v>
      </c>
      <c r="X577" s="17">
        <f t="shared" si="624"/>
        <v>5</v>
      </c>
      <c r="Y577" s="19">
        <f t="shared" si="625"/>
        <v>1</v>
      </c>
      <c r="Z577" s="43">
        <f>VLOOKUP($S577,'Programme and CT sheets'!$A:$I,8,)</f>
        <v>42.19</v>
      </c>
      <c r="AB577" s="44" t="str">
        <f t="shared" si="626"/>
        <v>Maja Alexander</v>
      </c>
      <c r="AC577" s="44" t="str">
        <f t="shared" si="627"/>
        <v>Heath Mount</v>
      </c>
      <c r="AE577" s="11">
        <f t="shared" si="617"/>
        <v>14</v>
      </c>
      <c r="AF577" s="7">
        <f t="shared" si="628"/>
        <v>42.19</v>
      </c>
      <c r="AG577" s="7"/>
      <c r="AH577" s="147">
        <f t="shared" si="629"/>
        <v>30</v>
      </c>
      <c r="AI577" s="135" t="str">
        <f t="shared" si="620"/>
        <v>Izzy Bach</v>
      </c>
      <c r="AJ577" s="135" t="str">
        <f t="shared" si="621"/>
        <v>Maltman's Green</v>
      </c>
      <c r="AK577" s="148">
        <f t="shared" si="622"/>
        <v>44.58</v>
      </c>
      <c r="AL577" s="148">
        <f t="shared" si="623"/>
        <v>44.8</v>
      </c>
      <c r="AM577" s="149" t="str">
        <f>IFERROR(IF(FIND("DQ",AL577),VLOOKUP(AL577,'DQ Codes'!$B:$C,2,),""),"")</f>
        <v/>
      </c>
    </row>
    <row r="578" spans="2:39" ht="15" customHeight="1" x14ac:dyDescent="0.25">
      <c r="B578" s="18">
        <v>31</v>
      </c>
      <c r="C578" s="5" t="s">
        <v>103</v>
      </c>
      <c r="D578" s="5" t="s">
        <v>20</v>
      </c>
      <c r="E578" s="6">
        <v>41.88</v>
      </c>
      <c r="K578" s="108">
        <v>8</v>
      </c>
      <c r="L578" s="36" t="str">
        <f t="shared" si="635"/>
        <v>Isabella Yeabsley</v>
      </c>
      <c r="M578" s="36" t="str">
        <f t="shared" si="636"/>
        <v>Aldenham</v>
      </c>
      <c r="N578" s="37">
        <f t="shared" si="637"/>
        <v>41.88</v>
      </c>
      <c r="O578" s="36">
        <v>20</v>
      </c>
      <c r="P578" s="36"/>
      <c r="Q578" s="20">
        <v>5</v>
      </c>
      <c r="R578" s="112">
        <f t="shared" si="610"/>
        <v>8</v>
      </c>
      <c r="S578" s="42" t="str">
        <f t="shared" si="638"/>
        <v>2058</v>
      </c>
      <c r="T578" s="19" t="str">
        <f t="shared" si="641"/>
        <v>Isabella Yeabsley</v>
      </c>
      <c r="U578" s="19" t="str">
        <f t="shared" si="641"/>
        <v>Aldenham</v>
      </c>
      <c r="V578" s="30">
        <f t="shared" si="641"/>
        <v>41.88</v>
      </c>
      <c r="X578" s="17">
        <f t="shared" si="624"/>
        <v>5</v>
      </c>
      <c r="Y578" s="19">
        <f t="shared" si="625"/>
        <v>8</v>
      </c>
      <c r="Z578" s="43">
        <f>VLOOKUP($S578,'Programme and CT sheets'!$A:$I,8,)</f>
        <v>44.93</v>
      </c>
      <c r="AB578" s="44" t="str">
        <f t="shared" si="626"/>
        <v>Isabella Yeabsley</v>
      </c>
      <c r="AC578" s="44" t="str">
        <f t="shared" si="627"/>
        <v>Aldenham</v>
      </c>
      <c r="AE578" s="11">
        <f t="shared" si="617"/>
        <v>32</v>
      </c>
      <c r="AF578" s="7">
        <f t="shared" si="628"/>
        <v>44.93</v>
      </c>
      <c r="AG578" s="7"/>
      <c r="AH578" s="147">
        <f t="shared" si="629"/>
        <v>31</v>
      </c>
      <c r="AI578" s="135" t="str">
        <f t="shared" si="620"/>
        <v>Tess Foreman</v>
      </c>
      <c r="AJ578" s="135" t="str">
        <f t="shared" si="621"/>
        <v>Great Missenden</v>
      </c>
      <c r="AK578" s="148">
        <f t="shared" si="622"/>
        <v>44.52</v>
      </c>
      <c r="AL578" s="148">
        <f t="shared" si="623"/>
        <v>44.86</v>
      </c>
      <c r="AM578" s="149" t="str">
        <f>IFERROR(IF(FIND("DQ",AL578),VLOOKUP(AL578,'DQ Codes'!$B:$C,2,),""),"")</f>
        <v/>
      </c>
    </row>
    <row r="579" spans="2:39" ht="15" customHeight="1" x14ac:dyDescent="0.25">
      <c r="B579" s="18">
        <v>32</v>
      </c>
      <c r="C579" s="5" t="s">
        <v>102</v>
      </c>
      <c r="D579" s="5" t="s">
        <v>61</v>
      </c>
      <c r="E579" s="6">
        <v>41.48</v>
      </c>
      <c r="K579" s="108">
        <v>2</v>
      </c>
      <c r="L579" s="36" t="str">
        <f t="shared" si="635"/>
        <v>Kirtsy Fuge</v>
      </c>
      <c r="M579" s="36" t="str">
        <f t="shared" si="636"/>
        <v>St Alban's High Sch</v>
      </c>
      <c r="N579" s="37">
        <f t="shared" si="637"/>
        <v>41.48</v>
      </c>
      <c r="O579" s="36">
        <v>20</v>
      </c>
      <c r="P579" s="36"/>
      <c r="Q579" s="20">
        <v>5</v>
      </c>
      <c r="R579" s="112">
        <f t="shared" si="610"/>
        <v>2</v>
      </c>
      <c r="S579" s="42" t="str">
        <f t="shared" si="638"/>
        <v>2052</v>
      </c>
      <c r="T579" s="19" t="str">
        <f t="shared" si="641"/>
        <v>Kirtsy Fuge</v>
      </c>
      <c r="U579" s="19" t="str">
        <f t="shared" si="641"/>
        <v>St Alban's High Sch</v>
      </c>
      <c r="V579" s="30">
        <f t="shared" si="641"/>
        <v>41.48</v>
      </c>
      <c r="X579" s="17">
        <f t="shared" si="624"/>
        <v>5</v>
      </c>
      <c r="Y579" s="19">
        <f t="shared" si="625"/>
        <v>2</v>
      </c>
      <c r="Z579" s="43">
        <f>VLOOKUP($S579,'Programme and CT sheets'!$A:$I,8,)</f>
        <v>199.9</v>
      </c>
      <c r="AB579" s="44" t="str">
        <f t="shared" si="626"/>
        <v>Kirtsy Fuge</v>
      </c>
      <c r="AC579" s="44" t="str">
        <f t="shared" si="627"/>
        <v>St Alban's High Sch</v>
      </c>
      <c r="AE579" s="11">
        <f t="shared" si="617"/>
        <v>44</v>
      </c>
      <c r="AF579" s="7">
        <f t="shared" si="628"/>
        <v>199.9</v>
      </c>
      <c r="AG579" s="7"/>
      <c r="AH579" s="147">
        <f t="shared" si="629"/>
        <v>32</v>
      </c>
      <c r="AI579" s="135" t="str">
        <f t="shared" si="620"/>
        <v>Isabella Yeabsley</v>
      </c>
      <c r="AJ579" s="135" t="str">
        <f t="shared" si="621"/>
        <v>Aldenham</v>
      </c>
      <c r="AK579" s="148">
        <f t="shared" si="622"/>
        <v>41.88</v>
      </c>
      <c r="AL579" s="148">
        <f t="shared" si="623"/>
        <v>44.93</v>
      </c>
      <c r="AM579" s="149" t="str">
        <f>IFERROR(IF(FIND("DQ",AL579),VLOOKUP(AL579,'DQ Codes'!$B:$C,2,),""),"")</f>
        <v/>
      </c>
    </row>
    <row r="580" spans="2:39" ht="15" customHeight="1" x14ac:dyDescent="0.25">
      <c r="B580" s="18">
        <v>33</v>
      </c>
      <c r="C580" s="5" t="s">
        <v>314</v>
      </c>
      <c r="D580" s="5" t="s">
        <v>49</v>
      </c>
      <c r="E580" s="6">
        <v>40.78</v>
      </c>
      <c r="K580" s="108">
        <v>7</v>
      </c>
      <c r="L580" s="36" t="str">
        <f t="shared" si="635"/>
        <v>Helen Szostak</v>
      </c>
      <c r="M580" s="36" t="str">
        <f t="shared" si="636"/>
        <v>Maltman's Green</v>
      </c>
      <c r="N580" s="37">
        <f t="shared" si="637"/>
        <v>40.78</v>
      </c>
      <c r="O580" s="36">
        <v>20</v>
      </c>
      <c r="P580" s="36"/>
      <c r="Q580" s="20">
        <v>5</v>
      </c>
      <c r="R580" s="112">
        <f t="shared" si="610"/>
        <v>7</v>
      </c>
      <c r="S580" s="42" t="str">
        <f t="shared" si="638"/>
        <v>2057</v>
      </c>
      <c r="T580" s="19" t="str">
        <f t="shared" si="641"/>
        <v>Helen Szostak</v>
      </c>
      <c r="U580" s="19" t="str">
        <f t="shared" si="641"/>
        <v>Maltman's Green</v>
      </c>
      <c r="V580" s="30">
        <f t="shared" si="641"/>
        <v>40.78</v>
      </c>
      <c r="X580" s="17">
        <f t="shared" si="624"/>
        <v>5</v>
      </c>
      <c r="Y580" s="19">
        <f t="shared" si="625"/>
        <v>7</v>
      </c>
      <c r="Z580" s="43">
        <f>VLOOKUP($S580,'Programme and CT sheets'!$A:$I,8,)</f>
        <v>42.34</v>
      </c>
      <c r="AB580" s="44" t="str">
        <f t="shared" si="626"/>
        <v>Helen Szostak</v>
      </c>
      <c r="AC580" s="44" t="str">
        <f t="shared" si="627"/>
        <v>Maltman's Green</v>
      </c>
      <c r="AE580" s="11">
        <f t="shared" si="617"/>
        <v>17</v>
      </c>
      <c r="AF580" s="7">
        <f t="shared" si="628"/>
        <v>42.34</v>
      </c>
      <c r="AG580" s="7"/>
      <c r="AH580" s="147">
        <f t="shared" si="629"/>
        <v>33</v>
      </c>
      <c r="AI580" s="135" t="str">
        <f t="shared" si="620"/>
        <v>Jessica Warne</v>
      </c>
      <c r="AJ580" s="135" t="str">
        <f t="shared" si="621"/>
        <v>Leavesden Green</v>
      </c>
      <c r="AK580" s="148">
        <f t="shared" si="622"/>
        <v>44.06</v>
      </c>
      <c r="AL580" s="148">
        <f t="shared" si="623"/>
        <v>45.04</v>
      </c>
      <c r="AM580" s="149" t="str">
        <f>IFERROR(IF(FIND("DQ",AL580),VLOOKUP(AL580,'DQ Codes'!$B:$C,2,),""),"")</f>
        <v/>
      </c>
    </row>
    <row r="581" spans="2:39" ht="15" customHeight="1" x14ac:dyDescent="0.25">
      <c r="B581" s="18">
        <v>34</v>
      </c>
      <c r="C581" s="5" t="s">
        <v>121</v>
      </c>
      <c r="D581" s="5" t="s">
        <v>19</v>
      </c>
      <c r="E581" s="6">
        <v>40.729999999999997</v>
      </c>
      <c r="K581" s="108">
        <v>3</v>
      </c>
      <c r="L581" s="36" t="str">
        <f t="shared" si="635"/>
        <v>Scarlett Lewis</v>
      </c>
      <c r="M581" s="36" t="str">
        <f t="shared" si="636"/>
        <v>Chesham Prep</v>
      </c>
      <c r="N581" s="37">
        <f t="shared" si="637"/>
        <v>40.729999999999997</v>
      </c>
      <c r="O581" s="36">
        <v>20</v>
      </c>
      <c r="P581" s="36"/>
      <c r="Q581" s="20">
        <v>5</v>
      </c>
      <c r="R581" s="112">
        <f t="shared" si="610"/>
        <v>3</v>
      </c>
      <c r="S581" s="42" t="str">
        <f t="shared" si="638"/>
        <v>2053</v>
      </c>
      <c r="T581" s="19" t="str">
        <f t="shared" si="641"/>
        <v>Scarlett Lewis</v>
      </c>
      <c r="U581" s="19" t="str">
        <f t="shared" si="641"/>
        <v>Chesham Prep</v>
      </c>
      <c r="V581" s="30">
        <f t="shared" si="641"/>
        <v>40.729999999999997</v>
      </c>
      <c r="X581" s="17">
        <f t="shared" si="624"/>
        <v>5</v>
      </c>
      <c r="Y581" s="19">
        <f t="shared" si="625"/>
        <v>3</v>
      </c>
      <c r="Z581" s="43">
        <f>VLOOKUP($S581,'Programme and CT sheets'!$A:$I,8,)</f>
        <v>40.96</v>
      </c>
      <c r="AB581" s="44" t="str">
        <f t="shared" si="626"/>
        <v>Scarlett Lewis</v>
      </c>
      <c r="AC581" s="44" t="str">
        <f t="shared" si="627"/>
        <v>Chesham Prep</v>
      </c>
      <c r="AE581" s="11">
        <f t="shared" si="617"/>
        <v>7</v>
      </c>
      <c r="AF581" s="7">
        <f t="shared" si="628"/>
        <v>40.96</v>
      </c>
      <c r="AG581" s="7"/>
      <c r="AH581" s="147">
        <f t="shared" si="629"/>
        <v>34</v>
      </c>
      <c r="AI581" s="135" t="str">
        <f t="shared" si="620"/>
        <v>Tia Cooke</v>
      </c>
      <c r="AJ581" s="135" t="str">
        <f t="shared" si="621"/>
        <v>St Helens</v>
      </c>
      <c r="AK581" s="148">
        <f t="shared" si="622"/>
        <v>46.32</v>
      </c>
      <c r="AL581" s="148">
        <f t="shared" si="623"/>
        <v>45.07</v>
      </c>
      <c r="AM581" s="149" t="str">
        <f>IFERROR(IF(FIND("DQ",AL581),VLOOKUP(AL581,'DQ Codes'!$B:$C,2,),""),"")</f>
        <v/>
      </c>
    </row>
    <row r="582" spans="2:39" ht="15" customHeight="1" x14ac:dyDescent="0.25">
      <c r="B582" s="18">
        <v>35</v>
      </c>
      <c r="C582" s="5" t="s">
        <v>116</v>
      </c>
      <c r="D582" s="5" t="s">
        <v>117</v>
      </c>
      <c r="E582" s="6">
        <v>40.619999999999997</v>
      </c>
      <c r="K582" s="108">
        <v>6</v>
      </c>
      <c r="L582" s="36" t="str">
        <f t="shared" si="635"/>
        <v>Madeleine Rae</v>
      </c>
      <c r="M582" s="36" t="str">
        <f t="shared" si="636"/>
        <v>Pipers Corner</v>
      </c>
      <c r="N582" s="37">
        <f t="shared" si="637"/>
        <v>40.619999999999997</v>
      </c>
      <c r="O582" s="36">
        <v>20</v>
      </c>
      <c r="P582" s="36"/>
      <c r="Q582" s="20">
        <v>5</v>
      </c>
      <c r="R582" s="112">
        <f t="shared" si="610"/>
        <v>6</v>
      </c>
      <c r="S582" s="42" t="str">
        <f t="shared" si="638"/>
        <v>2056</v>
      </c>
      <c r="T582" s="19" t="str">
        <f t="shared" si="641"/>
        <v>Madeleine Rae</v>
      </c>
      <c r="U582" s="19" t="str">
        <f t="shared" si="641"/>
        <v>Pipers Corner</v>
      </c>
      <c r="V582" s="30">
        <f t="shared" si="641"/>
        <v>40.619999999999997</v>
      </c>
      <c r="X582" s="17">
        <f t="shared" si="624"/>
        <v>5</v>
      </c>
      <c r="Y582" s="19">
        <f t="shared" si="625"/>
        <v>6</v>
      </c>
      <c r="Z582" s="43">
        <f>VLOOKUP($S582,'Programme and CT sheets'!$A:$I,8,)</f>
        <v>42.08</v>
      </c>
      <c r="AB582" s="44" t="str">
        <f t="shared" si="626"/>
        <v>Madeleine Rae</v>
      </c>
      <c r="AC582" s="44" t="str">
        <f t="shared" si="627"/>
        <v>Pipers Corner</v>
      </c>
      <c r="AE582" s="11">
        <f t="shared" si="617"/>
        <v>12</v>
      </c>
      <c r="AF582" s="7">
        <f t="shared" si="628"/>
        <v>42.08</v>
      </c>
      <c r="AG582" s="7"/>
      <c r="AH582" s="147">
        <f t="shared" si="629"/>
        <v>35</v>
      </c>
      <c r="AI582" s="135" t="str">
        <f t="shared" si="620"/>
        <v>Olivia Freeman</v>
      </c>
      <c r="AJ582" s="135" t="str">
        <f t="shared" si="621"/>
        <v>Heath Mount</v>
      </c>
      <c r="AK582" s="148">
        <f t="shared" si="622"/>
        <v>47.06</v>
      </c>
      <c r="AL582" s="148">
        <f t="shared" si="623"/>
        <v>45.29</v>
      </c>
      <c r="AM582" s="149" t="str">
        <f>IFERROR(IF(FIND("DQ",AL582),VLOOKUP(AL582,'DQ Codes'!$B:$C,2,),""),"")</f>
        <v/>
      </c>
    </row>
    <row r="583" spans="2:39" ht="15" customHeight="1" x14ac:dyDescent="0.25">
      <c r="B583" s="18">
        <v>36</v>
      </c>
      <c r="C583" s="5" t="s">
        <v>105</v>
      </c>
      <c r="D583" s="5" t="s">
        <v>106</v>
      </c>
      <c r="E583" s="6">
        <v>40.299999999999997</v>
      </c>
      <c r="K583" s="108">
        <v>4</v>
      </c>
      <c r="L583" s="36" t="str">
        <f t="shared" si="635"/>
        <v>Hannah Brooke</v>
      </c>
      <c r="M583" s="36" t="str">
        <f t="shared" si="636"/>
        <v>Manland</v>
      </c>
      <c r="N583" s="37">
        <f t="shared" si="637"/>
        <v>40.299999999999997</v>
      </c>
      <c r="O583" s="36">
        <v>20</v>
      </c>
      <c r="P583" s="36"/>
      <c r="Q583" s="20">
        <v>5</v>
      </c>
      <c r="R583" s="112">
        <f t="shared" si="610"/>
        <v>4</v>
      </c>
      <c r="S583" s="42" t="str">
        <f t="shared" si="638"/>
        <v>2054</v>
      </c>
      <c r="T583" s="19" t="str">
        <f t="shared" si="641"/>
        <v>Hannah Brooke</v>
      </c>
      <c r="U583" s="19" t="str">
        <f t="shared" si="641"/>
        <v>Manland</v>
      </c>
      <c r="V583" s="30">
        <f t="shared" si="641"/>
        <v>40.299999999999997</v>
      </c>
      <c r="X583" s="17">
        <f t="shared" si="624"/>
        <v>5</v>
      </c>
      <c r="Y583" s="19">
        <f t="shared" si="625"/>
        <v>4</v>
      </c>
      <c r="Z583" s="43">
        <f>VLOOKUP($S583,'Programme and CT sheets'!$A:$I,8,)</f>
        <v>41.43</v>
      </c>
      <c r="AB583" s="44" t="str">
        <f t="shared" si="626"/>
        <v>Hannah Brooke</v>
      </c>
      <c r="AC583" s="44" t="str">
        <f t="shared" si="627"/>
        <v>Manland</v>
      </c>
      <c r="AE583" s="11">
        <f t="shared" si="617"/>
        <v>8</v>
      </c>
      <c r="AF583" s="7">
        <f t="shared" si="628"/>
        <v>41.43</v>
      </c>
      <c r="AG583" s="7"/>
      <c r="AH583" s="147">
        <f t="shared" si="629"/>
        <v>36</v>
      </c>
      <c r="AI583" s="135" t="str">
        <f t="shared" si="620"/>
        <v>Brigitte Chapman</v>
      </c>
      <c r="AJ583" s="135" t="str">
        <f t="shared" si="621"/>
        <v>Great Missenden</v>
      </c>
      <c r="AK583" s="148">
        <f t="shared" si="622"/>
        <v>44.53</v>
      </c>
      <c r="AL583" s="148">
        <f t="shared" si="623"/>
        <v>45.78</v>
      </c>
      <c r="AM583" s="149" t="str">
        <f>IFERROR(IF(FIND("DQ",AL583),VLOOKUP(AL583,'DQ Codes'!$B:$C,2,),""),"")</f>
        <v/>
      </c>
    </row>
    <row r="584" spans="2:39" ht="15" customHeight="1" x14ac:dyDescent="0.25">
      <c r="B584" s="18">
        <v>37</v>
      </c>
      <c r="C584" s="5" t="s">
        <v>131</v>
      </c>
      <c r="D584" s="5" t="s">
        <v>62</v>
      </c>
      <c r="E584" s="6">
        <v>40.11</v>
      </c>
      <c r="K584" s="111">
        <v>5</v>
      </c>
      <c r="L584" s="38" t="str">
        <f t="shared" si="635"/>
        <v>Lauren Whitlock</v>
      </c>
      <c r="M584" s="38" t="str">
        <f t="shared" si="636"/>
        <v>Bedford Girls</v>
      </c>
      <c r="N584" s="39">
        <f t="shared" si="637"/>
        <v>40.11</v>
      </c>
      <c r="O584" s="36">
        <v>20</v>
      </c>
      <c r="P584" s="36"/>
      <c r="Q584" s="20">
        <v>5</v>
      </c>
      <c r="R584" s="112">
        <f t="shared" si="610"/>
        <v>5</v>
      </c>
      <c r="S584" s="42" t="str">
        <f t="shared" si="638"/>
        <v>2055</v>
      </c>
      <c r="T584" s="19" t="str">
        <f t="shared" si="641"/>
        <v>Lauren Whitlock</v>
      </c>
      <c r="U584" s="19" t="str">
        <f t="shared" si="641"/>
        <v>Bedford Girls</v>
      </c>
      <c r="V584" s="30">
        <f t="shared" si="641"/>
        <v>40.11</v>
      </c>
      <c r="X584" s="17">
        <f t="shared" si="624"/>
        <v>5</v>
      </c>
      <c r="Y584" s="19">
        <f t="shared" si="625"/>
        <v>5</v>
      </c>
      <c r="Z584" s="43">
        <f>VLOOKUP($S584,'Programme and CT sheets'!$A:$I,8,)</f>
        <v>42.26</v>
      </c>
      <c r="AB584" s="44" t="str">
        <f t="shared" si="626"/>
        <v>Lauren Whitlock</v>
      </c>
      <c r="AC584" s="44" t="str">
        <f t="shared" si="627"/>
        <v>Bedford Girls</v>
      </c>
      <c r="AE584" s="11">
        <f t="shared" si="617"/>
        <v>15</v>
      </c>
      <c r="AF584" s="7">
        <f t="shared" si="628"/>
        <v>42.26</v>
      </c>
      <c r="AG584" s="7"/>
      <c r="AH584" s="147">
        <f t="shared" si="629"/>
        <v>37</v>
      </c>
      <c r="AI584" s="135" t="str">
        <f t="shared" si="620"/>
        <v>Haniya Glazebrook</v>
      </c>
      <c r="AJ584" s="135" t="str">
        <f t="shared" si="621"/>
        <v>Maltman's Green</v>
      </c>
      <c r="AK584" s="148">
        <f t="shared" si="622"/>
        <v>45.5</v>
      </c>
      <c r="AL584" s="148">
        <f t="shared" si="623"/>
        <v>46.77</v>
      </c>
      <c r="AM584" s="149" t="str">
        <f>IFERROR(IF(FIND("DQ",AL584),VLOOKUP(AL584,'DQ Codes'!$B:$C,2,),""),"")</f>
        <v/>
      </c>
    </row>
    <row r="585" spans="2:39" ht="15" customHeight="1" x14ac:dyDescent="0.25">
      <c r="B585" s="18">
        <v>38</v>
      </c>
      <c r="C585" s="5" t="s">
        <v>101</v>
      </c>
      <c r="D585" s="5" t="s">
        <v>12</v>
      </c>
      <c r="E585" s="6">
        <v>39.770000000000003</v>
      </c>
      <c r="K585" s="107">
        <v>2</v>
      </c>
      <c r="L585" s="33" t="str">
        <f t="shared" si="635"/>
        <v>Emer Brownleader</v>
      </c>
      <c r="M585" s="33" t="str">
        <f t="shared" si="636"/>
        <v>Edge Grove</v>
      </c>
      <c r="N585" s="34">
        <f t="shared" si="637"/>
        <v>39.770000000000003</v>
      </c>
      <c r="O585" s="36">
        <v>20</v>
      </c>
      <c r="P585" s="36"/>
      <c r="Q585" s="20">
        <v>6</v>
      </c>
      <c r="R585" s="112">
        <f t="shared" si="610"/>
        <v>2</v>
      </c>
      <c r="S585" s="42" t="str">
        <f t="shared" si="638"/>
        <v>2062</v>
      </c>
      <c r="T585" s="19" t="str">
        <f t="shared" ref="T585:V592" si="642">VLOOKUP($R585,$K$585:$N$592,T$28,)</f>
        <v>Emer Brownleader</v>
      </c>
      <c r="U585" s="19" t="str">
        <f t="shared" si="642"/>
        <v>Edge Grove</v>
      </c>
      <c r="V585" s="30">
        <f t="shared" si="642"/>
        <v>39.770000000000003</v>
      </c>
      <c r="X585" s="17">
        <f t="shared" si="624"/>
        <v>6</v>
      </c>
      <c r="Y585" s="19">
        <f t="shared" si="625"/>
        <v>2</v>
      </c>
      <c r="Z585" s="43">
        <f>VLOOKUP($S585,'Programme and CT sheets'!$A:$I,8,)</f>
        <v>43.75</v>
      </c>
      <c r="AB585" s="44" t="str">
        <f t="shared" si="626"/>
        <v>Emer Brownleader</v>
      </c>
      <c r="AC585" s="44" t="str">
        <f t="shared" si="627"/>
        <v>Edge Grove</v>
      </c>
      <c r="AE585" s="11">
        <f t="shared" si="617"/>
        <v>23</v>
      </c>
      <c r="AF585" s="7">
        <f t="shared" si="628"/>
        <v>43.75</v>
      </c>
      <c r="AG585" s="7"/>
      <c r="AH585" s="147">
        <f t="shared" si="629"/>
        <v>38</v>
      </c>
      <c r="AI585" s="135" t="str">
        <f t="shared" si="620"/>
        <v>Laura Ferguson</v>
      </c>
      <c r="AJ585" s="135" t="str">
        <f t="shared" si="621"/>
        <v>Royal Masonic School</v>
      </c>
      <c r="AK585" s="148">
        <f t="shared" si="622"/>
        <v>46.52</v>
      </c>
      <c r="AL585" s="148">
        <f t="shared" si="623"/>
        <v>47.03</v>
      </c>
      <c r="AM585" s="149" t="str">
        <f>IFERROR(IF(FIND("DQ",AL585),VLOOKUP(AL585,'DQ Codes'!$B:$C,2,),""),"")</f>
        <v/>
      </c>
    </row>
    <row r="586" spans="2:39" ht="15" customHeight="1" x14ac:dyDescent="0.25">
      <c r="B586" s="18">
        <v>39</v>
      </c>
      <c r="C586" s="5" t="s">
        <v>99</v>
      </c>
      <c r="D586" s="5" t="s">
        <v>100</v>
      </c>
      <c r="E586" s="6">
        <v>39.729999999999997</v>
      </c>
      <c r="K586" s="108">
        <v>8</v>
      </c>
      <c r="L586" s="36" t="str">
        <f t="shared" si="635"/>
        <v>Alice Weston</v>
      </c>
      <c r="M586" s="36" t="str">
        <f t="shared" si="636"/>
        <v>Bishops Wood</v>
      </c>
      <c r="N586" s="37">
        <f t="shared" si="637"/>
        <v>39.729999999999997</v>
      </c>
      <c r="O586" s="36">
        <v>20</v>
      </c>
      <c r="P586" s="36"/>
      <c r="Q586" s="20">
        <v>6</v>
      </c>
      <c r="R586" s="112">
        <f t="shared" si="610"/>
        <v>8</v>
      </c>
      <c r="S586" s="42" t="str">
        <f t="shared" si="638"/>
        <v>2068</v>
      </c>
      <c r="T586" s="19" t="str">
        <f t="shared" si="642"/>
        <v>Alice Weston</v>
      </c>
      <c r="U586" s="19" t="str">
        <f t="shared" si="642"/>
        <v>Bishops Wood</v>
      </c>
      <c r="V586" s="30">
        <f t="shared" si="642"/>
        <v>39.729999999999997</v>
      </c>
      <c r="X586" s="17">
        <f t="shared" si="624"/>
        <v>6</v>
      </c>
      <c r="Y586" s="19">
        <f t="shared" si="625"/>
        <v>8</v>
      </c>
      <c r="Z586" s="43">
        <f>VLOOKUP($S586,'Programme and CT sheets'!$A:$I,8,)</f>
        <v>41.98</v>
      </c>
      <c r="AB586" s="44" t="str">
        <f t="shared" si="626"/>
        <v>Alice Weston</v>
      </c>
      <c r="AC586" s="44" t="str">
        <f t="shared" si="627"/>
        <v>Bishops Wood</v>
      </c>
      <c r="AE586" s="11">
        <f t="shared" si="617"/>
        <v>11</v>
      </c>
      <c r="AF586" s="7">
        <f t="shared" si="628"/>
        <v>41.98</v>
      </c>
      <c r="AG586" s="7"/>
      <c r="AH586" s="147">
        <f t="shared" si="629"/>
        <v>39</v>
      </c>
      <c r="AI586" s="135" t="str">
        <f t="shared" si="620"/>
        <v>Emly Pinkney</v>
      </c>
      <c r="AJ586" s="135" t="str">
        <f t="shared" si="621"/>
        <v>Bedford Girls</v>
      </c>
      <c r="AK586" s="148">
        <f t="shared" si="622"/>
        <v>46.11</v>
      </c>
      <c r="AL586" s="148">
        <f t="shared" si="623"/>
        <v>47.61</v>
      </c>
      <c r="AM586" s="149" t="str">
        <f>IFERROR(IF(FIND("DQ",AL586),VLOOKUP(AL586,'DQ Codes'!$B:$C,2,),""),"")</f>
        <v/>
      </c>
    </row>
    <row r="587" spans="2:39" ht="15" customHeight="1" x14ac:dyDescent="0.25">
      <c r="B587" s="18">
        <v>40</v>
      </c>
      <c r="C587" s="5" t="s">
        <v>97</v>
      </c>
      <c r="D587" s="5" t="s">
        <v>98</v>
      </c>
      <c r="E587" s="6">
        <v>39.369999999999997</v>
      </c>
      <c r="K587" s="108">
        <v>1</v>
      </c>
      <c r="L587" s="36" t="str">
        <f t="shared" si="635"/>
        <v>Lucy Young</v>
      </c>
      <c r="M587" s="36" t="str">
        <f t="shared" si="636"/>
        <v>Bedford</v>
      </c>
      <c r="N587" s="37">
        <f t="shared" si="637"/>
        <v>39.369999999999997</v>
      </c>
      <c r="O587" s="36">
        <v>20</v>
      </c>
      <c r="P587" s="36"/>
      <c r="Q587" s="20">
        <v>6</v>
      </c>
      <c r="R587" s="112">
        <f t="shared" si="610"/>
        <v>1</v>
      </c>
      <c r="S587" s="42" t="str">
        <f t="shared" si="638"/>
        <v>2061</v>
      </c>
      <c r="T587" s="19" t="str">
        <f t="shared" si="642"/>
        <v>Lucy Young</v>
      </c>
      <c r="U587" s="19" t="str">
        <f t="shared" si="642"/>
        <v>Bedford</v>
      </c>
      <c r="V587" s="30">
        <f t="shared" si="642"/>
        <v>39.369999999999997</v>
      </c>
      <c r="X587" s="17">
        <f t="shared" si="624"/>
        <v>6</v>
      </c>
      <c r="Y587" s="19">
        <f t="shared" si="625"/>
        <v>1</v>
      </c>
      <c r="Z587" s="43">
        <f>VLOOKUP($S587,'Programme and CT sheets'!$A:$I,8,)</f>
        <v>38.36</v>
      </c>
      <c r="AB587" s="44" t="str">
        <f t="shared" si="626"/>
        <v>Lucy Young</v>
      </c>
      <c r="AC587" s="44" t="str">
        <f t="shared" si="627"/>
        <v>Bedford</v>
      </c>
      <c r="AE587" s="11">
        <f t="shared" si="617"/>
        <v>5</v>
      </c>
      <c r="AF587" s="7">
        <f t="shared" si="628"/>
        <v>38.36</v>
      </c>
      <c r="AG587" s="7"/>
      <c r="AH587" s="147">
        <f t="shared" si="629"/>
        <v>40</v>
      </c>
      <c r="AI587" s="135" t="str">
        <f t="shared" si="620"/>
        <v>Millie Day</v>
      </c>
      <c r="AJ587" s="135" t="str">
        <f t="shared" si="621"/>
        <v>Berkhamsted</v>
      </c>
      <c r="AK587" s="148">
        <f t="shared" si="622"/>
        <v>44.77</v>
      </c>
      <c r="AL587" s="148">
        <f t="shared" si="623"/>
        <v>47.78</v>
      </c>
      <c r="AM587" s="149" t="str">
        <f>IFERROR(IF(FIND("DQ",AL587),VLOOKUP(AL587,'DQ Codes'!$B:$C,2,),""),"")</f>
        <v/>
      </c>
    </row>
    <row r="588" spans="2:39" ht="15" customHeight="1" x14ac:dyDescent="0.25">
      <c r="B588" s="18">
        <v>41</v>
      </c>
      <c r="C588" s="5" t="s">
        <v>112</v>
      </c>
      <c r="D588" s="5" t="s">
        <v>113</v>
      </c>
      <c r="E588" s="6">
        <v>38.75</v>
      </c>
      <c r="K588" s="108">
        <v>7</v>
      </c>
      <c r="L588" s="36" t="str">
        <f t="shared" si="635"/>
        <v>Sophie  Chen</v>
      </c>
      <c r="M588" s="36" t="str">
        <f t="shared" si="636"/>
        <v>Applecroft</v>
      </c>
      <c r="N588" s="37">
        <f t="shared" si="637"/>
        <v>38.75</v>
      </c>
      <c r="O588" s="36">
        <v>20</v>
      </c>
      <c r="P588" s="36"/>
      <c r="Q588" s="20">
        <v>6</v>
      </c>
      <c r="R588" s="112">
        <f t="shared" si="610"/>
        <v>7</v>
      </c>
      <c r="S588" s="42" t="str">
        <f t="shared" si="638"/>
        <v>2067</v>
      </c>
      <c r="T588" s="19" t="str">
        <f t="shared" si="642"/>
        <v>Sophie  Chen</v>
      </c>
      <c r="U588" s="19" t="str">
        <f t="shared" si="642"/>
        <v>Applecroft</v>
      </c>
      <c r="V588" s="30">
        <f t="shared" si="642"/>
        <v>38.75</v>
      </c>
      <c r="X588" s="17">
        <f t="shared" si="624"/>
        <v>6</v>
      </c>
      <c r="Y588" s="19">
        <f t="shared" si="625"/>
        <v>7</v>
      </c>
      <c r="Z588" s="43">
        <f>VLOOKUP($S588,'Programme and CT sheets'!$A:$I,8,)</f>
        <v>38.15</v>
      </c>
      <c r="AB588" s="44" t="str">
        <f t="shared" si="626"/>
        <v>Sophie  Chen</v>
      </c>
      <c r="AC588" s="44" t="str">
        <f t="shared" si="627"/>
        <v>Applecroft</v>
      </c>
      <c r="AE588" s="11">
        <f t="shared" si="617"/>
        <v>4</v>
      </c>
      <c r="AF588" s="7">
        <f t="shared" si="628"/>
        <v>38.15</v>
      </c>
      <c r="AG588" s="7"/>
      <c r="AH588" s="147">
        <f t="shared" si="629"/>
        <v>41</v>
      </c>
      <c r="AI588" s="135" t="str">
        <f t="shared" si="620"/>
        <v>Charlotte Nicholson</v>
      </c>
      <c r="AJ588" s="135" t="str">
        <f t="shared" si="621"/>
        <v>Wheatfield Jnr</v>
      </c>
      <c r="AK588" s="148">
        <f t="shared" si="622"/>
        <v>46.09</v>
      </c>
      <c r="AL588" s="148">
        <f t="shared" si="623"/>
        <v>47.86</v>
      </c>
      <c r="AM588" s="149" t="str">
        <f>IFERROR(IF(FIND("DQ",AL588),VLOOKUP(AL588,'DQ Codes'!$B:$C,2,),""),"")</f>
        <v/>
      </c>
    </row>
    <row r="589" spans="2:39" ht="15" customHeight="1" x14ac:dyDescent="0.25">
      <c r="B589" s="18">
        <v>42</v>
      </c>
      <c r="C589" s="5" t="s">
        <v>104</v>
      </c>
      <c r="D589" s="5" t="s">
        <v>17</v>
      </c>
      <c r="E589" s="6">
        <v>37.69</v>
      </c>
      <c r="K589" s="108">
        <v>3</v>
      </c>
      <c r="L589" s="36" t="str">
        <f t="shared" si="635"/>
        <v>Ella  Nijkamp</v>
      </c>
      <c r="M589" s="36" t="str">
        <f t="shared" si="636"/>
        <v>Berkhamsted</v>
      </c>
      <c r="N589" s="37">
        <f t="shared" si="637"/>
        <v>37.69</v>
      </c>
      <c r="O589" s="36">
        <v>20</v>
      </c>
      <c r="P589" s="36"/>
      <c r="Q589" s="20">
        <v>6</v>
      </c>
      <c r="R589" s="112">
        <f t="shared" si="610"/>
        <v>3</v>
      </c>
      <c r="S589" s="42" t="str">
        <f t="shared" si="638"/>
        <v>2063</v>
      </c>
      <c r="T589" s="19" t="str">
        <f t="shared" si="642"/>
        <v>Ella  Nijkamp</v>
      </c>
      <c r="U589" s="19" t="str">
        <f t="shared" si="642"/>
        <v>Berkhamsted</v>
      </c>
      <c r="V589" s="30">
        <f t="shared" si="642"/>
        <v>37.69</v>
      </c>
      <c r="X589" s="17">
        <f t="shared" si="624"/>
        <v>6</v>
      </c>
      <c r="Y589" s="19">
        <f t="shared" si="625"/>
        <v>3</v>
      </c>
      <c r="Z589" s="43">
        <f>VLOOKUP($S589,'Programme and CT sheets'!$A:$I,8,)</f>
        <v>36.119999999999997</v>
      </c>
      <c r="AB589" s="44" t="str">
        <f t="shared" si="626"/>
        <v>Ella  Nijkamp</v>
      </c>
      <c r="AC589" s="44" t="str">
        <f t="shared" si="627"/>
        <v>Berkhamsted</v>
      </c>
      <c r="AE589" s="11">
        <f t="shared" si="617"/>
        <v>1</v>
      </c>
      <c r="AF589" s="7">
        <f t="shared" si="628"/>
        <v>36.119999999999997</v>
      </c>
      <c r="AG589" s="7"/>
      <c r="AH589" s="147">
        <f t="shared" si="629"/>
        <v>42</v>
      </c>
      <c r="AI589" s="135" t="str">
        <f t="shared" si="620"/>
        <v>Eleni Zorn</v>
      </c>
      <c r="AJ589" s="135" t="str">
        <f t="shared" si="621"/>
        <v>Bedford Girls</v>
      </c>
      <c r="AK589" s="148">
        <f t="shared" si="622"/>
        <v>45</v>
      </c>
      <c r="AL589" s="148">
        <f t="shared" si="623"/>
        <v>48.53</v>
      </c>
      <c r="AM589" s="149" t="str">
        <f>IFERROR(IF(FIND("DQ",AL589),VLOOKUP(AL589,'DQ Codes'!$B:$C,2,),""),"")</f>
        <v/>
      </c>
    </row>
    <row r="590" spans="2:39" ht="15" customHeight="1" x14ac:dyDescent="0.25">
      <c r="B590" s="18">
        <v>43</v>
      </c>
      <c r="C590" s="5" t="s">
        <v>108</v>
      </c>
      <c r="D590" s="5" t="s">
        <v>109</v>
      </c>
      <c r="E590" s="6">
        <v>37.549999999999997</v>
      </c>
      <c r="K590" s="108">
        <v>6</v>
      </c>
      <c r="L590" s="36" t="str">
        <f t="shared" si="635"/>
        <v>Holly Robinson</v>
      </c>
      <c r="M590" s="36" t="str">
        <f t="shared" si="636"/>
        <v>Kings Langley</v>
      </c>
      <c r="N590" s="37">
        <f t="shared" si="637"/>
        <v>37.549999999999997</v>
      </c>
      <c r="O590" s="36">
        <v>20</v>
      </c>
      <c r="P590" s="36"/>
      <c r="Q590" s="20">
        <v>6</v>
      </c>
      <c r="R590" s="112">
        <f t="shared" si="610"/>
        <v>6</v>
      </c>
      <c r="S590" s="42" t="str">
        <f t="shared" si="638"/>
        <v>2066</v>
      </c>
      <c r="T590" s="19" t="str">
        <f t="shared" si="642"/>
        <v>Holly Robinson</v>
      </c>
      <c r="U590" s="19" t="str">
        <f t="shared" si="642"/>
        <v>Kings Langley</v>
      </c>
      <c r="V590" s="30">
        <f t="shared" si="642"/>
        <v>37.549999999999997</v>
      </c>
      <c r="X590" s="17">
        <f t="shared" si="624"/>
        <v>6</v>
      </c>
      <c r="Y590" s="19">
        <f t="shared" si="625"/>
        <v>6</v>
      </c>
      <c r="Z590" s="43">
        <f>VLOOKUP($S590,'Programme and CT sheets'!$A:$I,8,)</f>
        <v>38.39</v>
      </c>
      <c r="AB590" s="44" t="str">
        <f t="shared" si="626"/>
        <v>Holly Robinson</v>
      </c>
      <c r="AC590" s="44" t="str">
        <f t="shared" si="627"/>
        <v>Kings Langley</v>
      </c>
      <c r="AE590" s="11">
        <f t="shared" si="617"/>
        <v>6</v>
      </c>
      <c r="AF590" s="7">
        <f t="shared" si="628"/>
        <v>38.39</v>
      </c>
      <c r="AG590" s="7"/>
      <c r="AH590" s="147">
        <f t="shared" si="629"/>
        <v>43</v>
      </c>
      <c r="AI590" s="135" t="str">
        <f t="shared" si="620"/>
        <v>Robyn Hartley</v>
      </c>
      <c r="AJ590" s="135" t="str">
        <f t="shared" si="621"/>
        <v>How Wood</v>
      </c>
      <c r="AK590" s="148">
        <f t="shared" si="622"/>
        <v>46.92</v>
      </c>
      <c r="AL590" s="148">
        <f t="shared" si="623"/>
        <v>51.86</v>
      </c>
      <c r="AM590" s="149" t="str">
        <f>IFERROR(IF(FIND("DQ",AL590),VLOOKUP(AL590,'DQ Codes'!$B:$C,2,),""),"")</f>
        <v/>
      </c>
    </row>
    <row r="591" spans="2:39" ht="15" customHeight="1" x14ac:dyDescent="0.25">
      <c r="B591" s="18">
        <v>44</v>
      </c>
      <c r="C591" s="5" t="s">
        <v>95</v>
      </c>
      <c r="D591" s="5" t="s">
        <v>96</v>
      </c>
      <c r="E591" s="6">
        <v>36.11</v>
      </c>
      <c r="K591" s="108">
        <v>4</v>
      </c>
      <c r="L591" s="36" t="str">
        <f t="shared" si="635"/>
        <v>Gemma Nottage</v>
      </c>
      <c r="M591" s="36" t="str">
        <f t="shared" si="636"/>
        <v>Coates Way</v>
      </c>
      <c r="N591" s="37">
        <f t="shared" si="637"/>
        <v>36.11</v>
      </c>
      <c r="O591" s="36">
        <v>20</v>
      </c>
      <c r="P591" s="36"/>
      <c r="Q591" s="20">
        <v>6</v>
      </c>
      <c r="R591" s="112">
        <f t="shared" si="610"/>
        <v>4</v>
      </c>
      <c r="S591" s="42" t="str">
        <f t="shared" si="638"/>
        <v>2064</v>
      </c>
      <c r="T591" s="19" t="str">
        <f t="shared" si="642"/>
        <v>Gemma Nottage</v>
      </c>
      <c r="U591" s="19" t="str">
        <f t="shared" si="642"/>
        <v>Coates Way</v>
      </c>
      <c r="V591" s="30">
        <f t="shared" si="642"/>
        <v>36.11</v>
      </c>
      <c r="X591" s="17">
        <f t="shared" si="624"/>
        <v>6</v>
      </c>
      <c r="Y591" s="19">
        <f t="shared" si="625"/>
        <v>4</v>
      </c>
      <c r="Z591" s="43">
        <f>VLOOKUP($S591,'Programme and CT sheets'!$A:$I,8,)</f>
        <v>37.04</v>
      </c>
      <c r="AB591" s="44" t="str">
        <f t="shared" si="626"/>
        <v>Gemma Nottage</v>
      </c>
      <c r="AC591" s="44" t="str">
        <f t="shared" si="627"/>
        <v>Coates Way</v>
      </c>
      <c r="AE591" s="11">
        <f t="shared" si="617"/>
        <v>3</v>
      </c>
      <c r="AF591" s="7">
        <f t="shared" si="628"/>
        <v>37.04</v>
      </c>
      <c r="AG591" s="7"/>
      <c r="AH591" s="147">
        <f t="shared" si="629"/>
        <v>44</v>
      </c>
      <c r="AI591" s="135" t="str">
        <f t="shared" si="620"/>
        <v>Kirtsy Fuge</v>
      </c>
      <c r="AJ591" s="135" t="str">
        <f t="shared" si="621"/>
        <v>St Alban's High Sch</v>
      </c>
      <c r="AK591" s="148">
        <f t="shared" si="622"/>
        <v>41.48</v>
      </c>
      <c r="AL591" s="148" t="s">
        <v>499</v>
      </c>
      <c r="AM591" s="149" t="str">
        <f>IFERROR(IF(FIND("DQ",AL591),VLOOKUP(AL591,'DQ Codes'!$B:$C,2,),""),"")</f>
        <v/>
      </c>
    </row>
    <row r="592" spans="2:39" ht="15" customHeight="1" x14ac:dyDescent="0.25">
      <c r="B592" s="18">
        <v>45</v>
      </c>
      <c r="C592" s="5" t="s">
        <v>92</v>
      </c>
      <c r="D592" s="5" t="s">
        <v>93</v>
      </c>
      <c r="E592" s="6">
        <v>35.94</v>
      </c>
      <c r="K592" s="111">
        <v>5</v>
      </c>
      <c r="L592" s="38" t="str">
        <f t="shared" si="635"/>
        <v>Emilia Dunwoodie</v>
      </c>
      <c r="M592" s="38" t="str">
        <f t="shared" si="636"/>
        <v>High Beeches</v>
      </c>
      <c r="N592" s="39">
        <f t="shared" si="637"/>
        <v>35.94</v>
      </c>
      <c r="O592" s="36">
        <v>20</v>
      </c>
      <c r="P592" s="36"/>
      <c r="Q592" s="20">
        <v>6</v>
      </c>
      <c r="R592" s="112">
        <f t="shared" si="610"/>
        <v>5</v>
      </c>
      <c r="S592" s="42" t="str">
        <f t="shared" si="638"/>
        <v>2065</v>
      </c>
      <c r="T592" s="19" t="str">
        <f t="shared" si="642"/>
        <v>Emilia Dunwoodie</v>
      </c>
      <c r="U592" s="19" t="str">
        <f t="shared" si="642"/>
        <v>High Beeches</v>
      </c>
      <c r="V592" s="30">
        <f t="shared" si="642"/>
        <v>35.94</v>
      </c>
      <c r="X592" s="17">
        <f t="shared" si="624"/>
        <v>6</v>
      </c>
      <c r="Y592" s="19">
        <f t="shared" si="625"/>
        <v>5</v>
      </c>
      <c r="Z592" s="43">
        <f>VLOOKUP($S592,'Programme and CT sheets'!$A:$I,8,)</f>
        <v>36.31</v>
      </c>
      <c r="AB592" s="44" t="str">
        <f t="shared" si="626"/>
        <v>Emilia Dunwoodie</v>
      </c>
      <c r="AC592" s="44" t="str">
        <f t="shared" si="627"/>
        <v>High Beeches</v>
      </c>
      <c r="AE592" s="11">
        <f t="shared" si="617"/>
        <v>2</v>
      </c>
      <c r="AF592" s="7">
        <f t="shared" si="628"/>
        <v>36.31</v>
      </c>
      <c r="AG592" s="7"/>
      <c r="AH592" s="147">
        <f t="shared" si="629"/>
        <v>45</v>
      </c>
      <c r="AI592" s="135" t="str">
        <f t="shared" si="620"/>
        <v>Isabel Chaplin</v>
      </c>
      <c r="AJ592" s="135" t="str">
        <f t="shared" si="621"/>
        <v>St Alban's High Sch</v>
      </c>
      <c r="AK592" s="148">
        <f t="shared" si="622"/>
        <v>43.45</v>
      </c>
      <c r="AL592" s="148" t="s">
        <v>499</v>
      </c>
      <c r="AM592" s="149" t="str">
        <f>IFERROR(IF(FIND("DQ",AL592),VLOOKUP(AL592,'DQ Codes'!$B:$C,2,),""),"")</f>
        <v/>
      </c>
    </row>
    <row r="593" spans="2:5" ht="15" customHeight="1" x14ac:dyDescent="0.2">
      <c r="B593" s="18"/>
      <c r="C593" s="5"/>
      <c r="D593" s="5"/>
      <c r="E593" s="6"/>
    </row>
    <row r="594" spans="2:5" ht="15" customHeight="1" x14ac:dyDescent="0.2">
      <c r="B594" s="18"/>
      <c r="C594" s="5"/>
      <c r="D594" s="5"/>
      <c r="E594" s="6"/>
    </row>
    <row r="595" spans="2:5" ht="15" customHeight="1" x14ac:dyDescent="0.2">
      <c r="B595" s="18"/>
      <c r="C595" s="5"/>
      <c r="D595" s="5"/>
      <c r="E595" s="6"/>
    </row>
    <row r="596" spans="2:5" ht="15" customHeight="1" x14ac:dyDescent="0.2">
      <c r="B596" s="18"/>
      <c r="C596" s="5"/>
      <c r="D596" s="5"/>
      <c r="E596" s="6"/>
    </row>
    <row r="597" spans="2:5" ht="15" customHeight="1" x14ac:dyDescent="0.2">
      <c r="B597" s="18"/>
      <c r="C597" s="5"/>
      <c r="D597" s="5"/>
      <c r="E597" s="6"/>
    </row>
    <row r="598" spans="2:5" ht="15" customHeight="1" x14ac:dyDescent="0.2"/>
  </sheetData>
  <sortState ref="C98:E136">
    <sortCondition descending="1" ref="E98:E136"/>
  </sortState>
  <phoneticPr fontId="1" type="noConversion"/>
  <pageMargins left="0.33" right="0.23622047244094491" top="0.43307086614173229" bottom="0.55118110236220474" header="0.31496062992125984" footer="0.23622047244094491"/>
  <pageSetup paperSize="9" scale="77" fitToHeight="0" orientation="portrait" r:id="rId1"/>
  <headerFooter alignWithMargins="0">
    <oddFooter>&amp;R&amp;8&amp;D &amp;T</oddFooter>
  </headerFooter>
  <rowBreaks count="14" manualBreakCount="14">
    <brk id="58" max="38" man="1"/>
    <brk id="98" max="38" man="1"/>
    <brk id="140" max="38" man="1"/>
    <brk id="179" max="38" man="1"/>
    <brk id="206" max="38" man="1"/>
    <brk id="246" max="38" man="1"/>
    <brk id="289" max="38" man="1"/>
    <brk id="316" max="38" man="1"/>
    <brk id="351" max="38" man="1"/>
    <brk id="384" max="38" man="1"/>
    <brk id="411" max="38" man="1"/>
    <brk id="448" max="38" man="1"/>
    <brk id="503" max="38" man="1"/>
    <brk id="545"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11"/>
  <sheetViews>
    <sheetView showGridLines="0" topLeftCell="C662" zoomScale="90" zoomScaleNormal="90" workbookViewId="0">
      <selection activeCell="H670" sqref="H670"/>
    </sheetView>
  </sheetViews>
  <sheetFormatPr defaultRowHeight="20.100000000000001" customHeight="1" outlineLevelCol="1" x14ac:dyDescent="0.2"/>
  <cols>
    <col min="1" max="2" width="9" style="83" hidden="1" customWidth="1" outlineLevel="1"/>
    <col min="3" max="3" width="8.125" style="116" customWidth="1" collapsed="1"/>
    <col min="4" max="4" width="5.5" style="116" customWidth="1"/>
    <col min="5" max="5" width="29.75" style="116" customWidth="1"/>
    <col min="6" max="6" width="21.125" style="116" customWidth="1"/>
    <col min="7" max="7" width="12.625" style="116" customWidth="1"/>
    <col min="8" max="8" width="12.625" style="116" customWidth="1" outlineLevel="1"/>
    <col min="9" max="9" width="17.875" style="118" customWidth="1"/>
    <col min="10" max="10" width="15.25" style="118" customWidth="1"/>
    <col min="11" max="11" width="3.125" style="83" customWidth="1"/>
    <col min="12" max="12" width="9" style="83"/>
    <col min="13" max="13" width="6.5" style="116" hidden="1" customWidth="1" outlineLevel="1"/>
    <col min="14" max="14" width="7" style="116" hidden="1" customWidth="1" outlineLevel="1"/>
    <col min="15" max="15" width="37.125" style="116" hidden="1" customWidth="1" outlineLevel="1"/>
    <col min="16" max="16" width="0" style="116" hidden="1" customWidth="1" outlineLevel="1"/>
    <col min="17" max="17" width="28.75" style="116" hidden="1" customWidth="1" outlineLevel="1"/>
    <col min="18" max="18" width="21" style="116" hidden="1" customWidth="1" outlineLevel="1"/>
    <col min="19" max="19" width="15.75" style="129" hidden="1" customWidth="1" outlineLevel="1"/>
    <col min="20" max="20" width="9" style="83" collapsed="1"/>
    <col min="21" max="16384" width="9" style="83"/>
  </cols>
  <sheetData>
    <row r="1" spans="1:19" ht="20.100000000000001" hidden="1" customHeight="1" x14ac:dyDescent="0.2">
      <c r="E1" s="117">
        <v>2</v>
      </c>
      <c r="F1" s="117">
        <f>E1+1</f>
        <v>3</v>
      </c>
      <c r="G1" s="117">
        <f>F1+1</f>
        <v>4</v>
      </c>
      <c r="H1" s="117"/>
      <c r="M1" s="83"/>
      <c r="N1" s="83"/>
      <c r="O1" s="83"/>
      <c r="P1" s="83"/>
      <c r="Q1" s="83"/>
      <c r="R1" s="83"/>
      <c r="S1" s="99"/>
    </row>
    <row r="2" spans="1:19" ht="20.100000000000001" customHeight="1" x14ac:dyDescent="0.2">
      <c r="C2" s="103" t="s">
        <v>376</v>
      </c>
      <c r="M2" s="103" t="s">
        <v>376</v>
      </c>
    </row>
    <row r="3" spans="1:19" ht="25.5" customHeight="1" x14ac:dyDescent="0.2">
      <c r="M3" s="103" t="s">
        <v>366</v>
      </c>
      <c r="N3" s="103" t="s">
        <v>368</v>
      </c>
      <c r="O3" s="103"/>
      <c r="P3" s="103" t="s">
        <v>367</v>
      </c>
      <c r="Q3" s="103" t="s">
        <v>369</v>
      </c>
      <c r="R3" s="103" t="s">
        <v>374</v>
      </c>
      <c r="S3" s="130" t="s">
        <v>372</v>
      </c>
    </row>
    <row r="4" spans="1:19" s="84" customFormat="1" ht="20.100000000000001" customHeight="1" x14ac:dyDescent="0.2">
      <c r="A4" s="85"/>
      <c r="B4" s="85">
        <f>D4</f>
        <v>1</v>
      </c>
      <c r="C4" s="103" t="s">
        <v>368</v>
      </c>
      <c r="D4" s="119">
        <v>1</v>
      </c>
      <c r="E4" s="103" t="s">
        <v>0</v>
      </c>
      <c r="F4" s="103" t="s">
        <v>1</v>
      </c>
      <c r="G4" s="103"/>
      <c r="H4" s="103"/>
      <c r="I4" s="120"/>
      <c r="J4" s="120"/>
      <c r="M4" s="118" t="str">
        <f>IF($A4&lt;&gt;0,MID($A4,3,1),"")</f>
        <v/>
      </c>
      <c r="N4" s="118" t="str">
        <f>IF($A4&lt;&gt;0,MID($A4,1,1),"")</f>
        <v/>
      </c>
      <c r="O4" s="118" t="str">
        <f>IF(N4&lt;&gt;"",VLOOKUP($N4,'Events and Heat count'!$B:$D,2,)&amp;" - "&amp;VLOOKUP($N4,'Events and Heat count'!$B:$D,3,),"")</f>
        <v/>
      </c>
      <c r="P4" s="118" t="str">
        <f>IF($A4&lt;&gt;0,MID($A4,2,1),"")</f>
        <v/>
      </c>
      <c r="Q4" s="116" t="str">
        <f t="shared" ref="Q4:Q36" si="0">IF($A4&lt;&gt;0,VLOOKUP($A4,$A:$F,5,),"")</f>
        <v/>
      </c>
      <c r="R4" s="116" t="str">
        <f t="shared" ref="R4:R36" si="1">IF($A4&lt;&gt;0,VLOOKUP($A4,$A:$F,6,),"")</f>
        <v/>
      </c>
      <c r="S4" s="129" t="str">
        <f t="shared" ref="S4:S68" si="2">IF($A4&lt;&gt;0,"___________","")</f>
        <v/>
      </c>
    </row>
    <row r="5" spans="1:19" ht="5.0999999999999996" customHeight="1" x14ac:dyDescent="0.2">
      <c r="A5" s="85"/>
      <c r="B5" s="83">
        <f>B4</f>
        <v>1</v>
      </c>
      <c r="M5" s="86" t="str">
        <f t="shared" ref="M5:M8" si="3">IF($A5&lt;&gt;0,MID($A5,3,1),"")</f>
        <v/>
      </c>
      <c r="N5" s="86" t="str">
        <f t="shared" ref="N5:N8" si="4">IF($A5&lt;&gt;0,MID($A5,1,1),"")</f>
        <v/>
      </c>
      <c r="O5" s="86" t="str">
        <f>IF(N5&lt;&gt;"",VLOOKUP($N5,'Events and Heat count'!$B:$D,2,)&amp;" - "&amp;VLOOKUP($N5,'Events and Heat count'!$B:$D,3,),"")</f>
        <v/>
      </c>
      <c r="P5" s="86" t="str">
        <f t="shared" ref="P5:P8" si="5">IF($A5&lt;&gt;0,MID($A5,2,1),"")</f>
        <v/>
      </c>
      <c r="Q5" s="83" t="str">
        <f t="shared" si="0"/>
        <v/>
      </c>
      <c r="R5" s="83" t="str">
        <f t="shared" si="1"/>
        <v/>
      </c>
      <c r="S5" s="99" t="str">
        <f t="shared" si="2"/>
        <v/>
      </c>
    </row>
    <row r="6" spans="1:19" ht="15" customHeight="1" x14ac:dyDescent="0.2">
      <c r="A6" s="85"/>
      <c r="B6" s="83">
        <f t="shared" ref="B6:B77" si="6">B5</f>
        <v>1</v>
      </c>
      <c r="C6" s="117">
        <f>E6</f>
        <v>1</v>
      </c>
      <c r="D6" s="103" t="s">
        <v>367</v>
      </c>
      <c r="E6" s="119">
        <v>1</v>
      </c>
      <c r="M6" s="86" t="str">
        <f t="shared" si="3"/>
        <v/>
      </c>
      <c r="N6" s="86" t="str">
        <f t="shared" si="4"/>
        <v/>
      </c>
      <c r="O6" s="86" t="str">
        <f>IF(N6&lt;&gt;"",VLOOKUP($N6,'Events and Heat count'!$B:$D,2,)&amp;" - "&amp;VLOOKUP($N6,'Events and Heat count'!$B:$D,3,),"")</f>
        <v/>
      </c>
      <c r="P6" s="86" t="str">
        <f t="shared" si="5"/>
        <v/>
      </c>
      <c r="Q6" s="83" t="str">
        <f t="shared" si="0"/>
        <v/>
      </c>
      <c r="R6" s="83" t="str">
        <f t="shared" si="1"/>
        <v/>
      </c>
      <c r="S6" s="99" t="str">
        <f t="shared" si="2"/>
        <v/>
      </c>
    </row>
    <row r="7" spans="1:19" ht="5.0999999999999996" customHeight="1" x14ac:dyDescent="0.2">
      <c r="A7" s="85"/>
      <c r="B7" s="83">
        <f t="shared" si="6"/>
        <v>1</v>
      </c>
      <c r="C7" s="117">
        <f>C6</f>
        <v>1</v>
      </c>
      <c r="M7" s="86" t="str">
        <f t="shared" si="3"/>
        <v/>
      </c>
      <c r="N7" s="86" t="str">
        <f t="shared" si="4"/>
        <v/>
      </c>
      <c r="O7" s="86" t="str">
        <f>IF(N7&lt;&gt;"",VLOOKUP($N7,'Events and Heat count'!$B:$D,2,)&amp;" - "&amp;VLOOKUP($N7,'Events and Heat count'!$B:$D,3,),"")</f>
        <v/>
      </c>
      <c r="P7" s="86" t="str">
        <f t="shared" si="5"/>
        <v/>
      </c>
      <c r="Q7" s="83" t="str">
        <f t="shared" si="0"/>
        <v/>
      </c>
      <c r="R7" s="83" t="str">
        <f t="shared" si="1"/>
        <v/>
      </c>
      <c r="S7" s="99" t="str">
        <f t="shared" si="2"/>
        <v/>
      </c>
    </row>
    <row r="8" spans="1:19" ht="15" customHeight="1" x14ac:dyDescent="0.2">
      <c r="A8" s="85"/>
      <c r="B8" s="83">
        <f t="shared" si="6"/>
        <v>1</v>
      </c>
      <c r="C8" s="117">
        <f t="shared" ref="C8:C17" si="7">C7</f>
        <v>1</v>
      </c>
      <c r="D8" s="103" t="s">
        <v>366</v>
      </c>
      <c r="E8" s="103" t="s">
        <v>369</v>
      </c>
      <c r="F8" s="103" t="s">
        <v>374</v>
      </c>
      <c r="G8" s="103" t="s">
        <v>380</v>
      </c>
      <c r="H8" s="103"/>
      <c r="I8" s="120" t="s">
        <v>381</v>
      </c>
      <c r="J8" s="120" t="s">
        <v>382</v>
      </c>
      <c r="M8" s="86" t="str">
        <f t="shared" si="3"/>
        <v/>
      </c>
      <c r="N8" s="86" t="str">
        <f t="shared" si="4"/>
        <v/>
      </c>
      <c r="O8" s="86" t="str">
        <f>IF(N8&lt;&gt;"",VLOOKUP($N8,'Events and Heat count'!$B:$D,2,)&amp;" - "&amp;VLOOKUP($N8,'Events and Heat count'!$B:$D,3,),"")</f>
        <v/>
      </c>
      <c r="P8" s="86" t="str">
        <f t="shared" si="5"/>
        <v/>
      </c>
      <c r="Q8" s="83" t="str">
        <f t="shared" si="0"/>
        <v/>
      </c>
      <c r="R8" s="83" t="str">
        <f t="shared" si="1"/>
        <v/>
      </c>
      <c r="S8" s="99" t="str">
        <f t="shared" si="2"/>
        <v/>
      </c>
    </row>
    <row r="9" spans="1:19" ht="20.100000000000001" customHeight="1" x14ac:dyDescent="0.2">
      <c r="A9" s="85" t="str">
        <f>CONCATENATE(TEXT($B9,0),TEXT($C9,0),TEXT($D9,0))</f>
        <v>111</v>
      </c>
      <c r="B9" s="83">
        <f t="shared" si="6"/>
        <v>1</v>
      </c>
      <c r="C9" s="117">
        <f t="shared" si="7"/>
        <v>1</v>
      </c>
      <c r="D9" s="118">
        <v>1</v>
      </c>
      <c r="E9" s="116" t="str">
        <f>IFERROR(VLOOKUP(CONCATENATE(TEXT($B9,0),TEXT($C9,0),TEXT($D9,0)),'Input and Results'!$S:$V,E$1,),"")</f>
        <v/>
      </c>
      <c r="F9" s="116" t="str">
        <f>IFERROR(VLOOKUP(CONCATENATE(TEXT($B9,0),TEXT($C9,0),TEXT($D9,0)),'Input and Results'!$S:$V,F$1,),"")</f>
        <v/>
      </c>
      <c r="G9" s="121" t="str">
        <f>IFERROR(VLOOKUP(CONCATENATE(TEXT($B9,0),TEXT($C9,0),TEXT($D9,0)),'Input and Results'!$S:$V,G$1,),"")</f>
        <v/>
      </c>
      <c r="H9" s="122"/>
      <c r="I9" s="123"/>
      <c r="J9" s="124"/>
      <c r="M9" s="118" t="str">
        <f>IF($A9&lt;&gt;0,MID($A9,3,1),"")</f>
        <v>1</v>
      </c>
      <c r="N9" s="118" t="str">
        <f>IF($A9&lt;&gt;0,MID($A9,1,1),"")</f>
        <v>1</v>
      </c>
      <c r="O9" s="118" t="str">
        <f>IF(N9&lt;&gt;"",VLOOKUP($N9,'Events and Heat count'!$B:$D,2,)&amp;" - "&amp;VLOOKUP($N9,'Events and Heat count'!$B:$D,3,),"")</f>
        <v>Year 5 Boys - 50m Freestyle</v>
      </c>
      <c r="P9" s="118" t="str">
        <f>IF($A9&lt;&gt;0,MID($A9,2,1),"")</f>
        <v>1</v>
      </c>
      <c r="Q9" s="116" t="str">
        <f t="shared" si="0"/>
        <v/>
      </c>
      <c r="R9" s="116" t="str">
        <f t="shared" si="1"/>
        <v/>
      </c>
      <c r="S9" s="129" t="str">
        <f t="shared" si="2"/>
        <v>___________</v>
      </c>
    </row>
    <row r="10" spans="1:19" ht="20.100000000000001" customHeight="1" x14ac:dyDescent="0.2">
      <c r="A10" s="85" t="str">
        <f t="shared" ref="A10:A16" si="8">CONCATENATE(TEXT($B10,0),TEXT($C10,0),TEXT($D10,0))</f>
        <v>112</v>
      </c>
      <c r="B10" s="83">
        <f t="shared" si="6"/>
        <v>1</v>
      </c>
      <c r="C10" s="117">
        <f t="shared" si="7"/>
        <v>1</v>
      </c>
      <c r="D10" s="118">
        <f>D9+1</f>
        <v>2</v>
      </c>
      <c r="E10" s="116" t="str">
        <f>IFERROR(VLOOKUP(CONCATENATE(TEXT($B10,0),TEXT($C10,0),TEXT($D10,0)),'Input and Results'!$S:$V,E$1,),"")</f>
        <v/>
      </c>
      <c r="F10" s="116" t="str">
        <f>IFERROR(VLOOKUP(CONCATENATE(TEXT($B10,0),TEXT($C10,0),TEXT($D10,0)),'Input and Results'!$S:$V,F$1,),"")</f>
        <v/>
      </c>
      <c r="G10" s="121" t="str">
        <f>IFERROR(VLOOKUP(CONCATENATE(TEXT($B10,0),TEXT($C10,0),TEXT($D10,0)),'Input and Results'!$S:$V,G$1,),"")</f>
        <v/>
      </c>
      <c r="H10" s="122"/>
      <c r="I10" s="123"/>
      <c r="J10" s="124"/>
      <c r="M10" s="86" t="str">
        <f t="shared" ref="M10:M73" si="9">IF($A10&lt;&gt;0,MID($A10,3,1),"")</f>
        <v>2</v>
      </c>
      <c r="N10" s="86" t="str">
        <f t="shared" ref="N10:N73" si="10">IF($A10&lt;&gt;0,MID($A10,1,1),"")</f>
        <v>1</v>
      </c>
      <c r="O10" s="86" t="str">
        <f>IF(N10&lt;&gt;"",VLOOKUP($N10,'Events and Heat count'!$B:$D,2,)&amp;" - "&amp;VLOOKUP($N10,'Events and Heat count'!$B:$D,3,),"")</f>
        <v>Year 5 Boys - 50m Freestyle</v>
      </c>
      <c r="P10" s="86" t="str">
        <f t="shared" ref="P10:P73" si="11">IF($A10&lt;&gt;0,MID($A10,2,1),"")</f>
        <v>1</v>
      </c>
      <c r="Q10" s="83" t="str">
        <f t="shared" si="0"/>
        <v/>
      </c>
      <c r="R10" s="83" t="str">
        <f t="shared" si="1"/>
        <v/>
      </c>
      <c r="S10" s="99" t="str">
        <f t="shared" si="2"/>
        <v>___________</v>
      </c>
    </row>
    <row r="11" spans="1:19" ht="20.100000000000001" customHeight="1" x14ac:dyDescent="0.2">
      <c r="A11" s="85" t="str">
        <f t="shared" si="8"/>
        <v>113</v>
      </c>
      <c r="B11" s="83">
        <f t="shared" si="6"/>
        <v>1</v>
      </c>
      <c r="C11" s="117">
        <f t="shared" si="7"/>
        <v>1</v>
      </c>
      <c r="D11" s="118">
        <f t="shared" ref="D11:D16" si="12">D10+1</f>
        <v>3</v>
      </c>
      <c r="E11" s="116" t="str">
        <f>IFERROR(VLOOKUP(CONCATENATE(TEXT($B11,0),TEXT($C11,0),TEXT($D11,0)),'Input and Results'!$S:$V,E$1,),"")</f>
        <v>Joseph Kelly</v>
      </c>
      <c r="F11" s="116" t="str">
        <f>IFERROR(VLOOKUP(CONCATENATE(TEXT($B11,0),TEXT($C11,0),TEXT($D11,0)),'Input and Results'!$S:$V,F$1,),"")</f>
        <v>St Cuthbert Mayne</v>
      </c>
      <c r="G11" s="121">
        <f>IFERROR(VLOOKUP(CONCATENATE(TEXT($B11,0),TEXT($C11,0),TEXT($D11,0)),'Input and Results'!$S:$V,G$1,),"")</f>
        <v>44.35</v>
      </c>
      <c r="H11" s="122">
        <v>42.59</v>
      </c>
      <c r="I11" s="123"/>
      <c r="J11" s="124"/>
      <c r="M11" s="86" t="str">
        <f t="shared" si="9"/>
        <v>3</v>
      </c>
      <c r="N11" s="86" t="str">
        <f t="shared" si="10"/>
        <v>1</v>
      </c>
      <c r="O11" s="86" t="str">
        <f>IF(N11&lt;&gt;"",VLOOKUP($N11,'Events and Heat count'!$B:$D,2,)&amp;" - "&amp;VLOOKUP($N11,'Events and Heat count'!$B:$D,3,),"")</f>
        <v>Year 5 Boys - 50m Freestyle</v>
      </c>
      <c r="P11" s="86" t="str">
        <f t="shared" si="11"/>
        <v>1</v>
      </c>
      <c r="Q11" s="83" t="str">
        <f t="shared" si="0"/>
        <v>Joseph Kelly</v>
      </c>
      <c r="R11" s="83" t="str">
        <f t="shared" si="1"/>
        <v>St Cuthbert Mayne</v>
      </c>
      <c r="S11" s="99" t="str">
        <f t="shared" si="2"/>
        <v>___________</v>
      </c>
    </row>
    <row r="12" spans="1:19" ht="20.100000000000001" customHeight="1" x14ac:dyDescent="0.2">
      <c r="A12" s="85" t="str">
        <f t="shared" si="8"/>
        <v>114</v>
      </c>
      <c r="B12" s="83">
        <f t="shared" si="6"/>
        <v>1</v>
      </c>
      <c r="C12" s="117">
        <f t="shared" si="7"/>
        <v>1</v>
      </c>
      <c r="D12" s="118">
        <f t="shared" si="12"/>
        <v>4</v>
      </c>
      <c r="E12" s="116" t="str">
        <f>IFERROR(VLOOKUP(CONCATENATE(TEXT($B12,0),TEXT($C12,0),TEXT($D12,0)),'Input and Results'!$S:$V,E$1,),"")</f>
        <v>Cole Moore</v>
      </c>
      <c r="F12" s="116" t="str">
        <f>IFERROR(VLOOKUP(CONCATENATE(TEXT($B12,0),TEXT($C12,0),TEXT($D12,0)),'Input and Results'!$S:$V,F$1,),"")</f>
        <v>Berkhamsted</v>
      </c>
      <c r="G12" s="121">
        <f>IFERROR(VLOOKUP(CONCATENATE(TEXT($B12,0),TEXT($C12,0),TEXT($D12,0)),'Input and Results'!$S:$V,G$1,),"")</f>
        <v>44.05</v>
      </c>
      <c r="H12" s="122">
        <v>43.61</v>
      </c>
      <c r="I12" s="123"/>
      <c r="J12" s="124"/>
      <c r="M12" s="86" t="str">
        <f t="shared" si="9"/>
        <v>4</v>
      </c>
      <c r="N12" s="86" t="str">
        <f t="shared" si="10"/>
        <v>1</v>
      </c>
      <c r="O12" s="86" t="str">
        <f>IF(N12&lt;&gt;"",VLOOKUP($N12,'Events and Heat count'!$B:$D,2,)&amp;" - "&amp;VLOOKUP($N12,'Events and Heat count'!$B:$D,3,),"")</f>
        <v>Year 5 Boys - 50m Freestyle</v>
      </c>
      <c r="P12" s="86" t="str">
        <f t="shared" si="11"/>
        <v>1</v>
      </c>
      <c r="Q12" s="83" t="str">
        <f t="shared" si="0"/>
        <v>Cole Moore</v>
      </c>
      <c r="R12" s="83" t="str">
        <f t="shared" si="1"/>
        <v>Berkhamsted</v>
      </c>
      <c r="S12" s="99" t="str">
        <f t="shared" si="2"/>
        <v>___________</v>
      </c>
    </row>
    <row r="13" spans="1:19" ht="20.100000000000001" customHeight="1" x14ac:dyDescent="0.2">
      <c r="A13" s="85" t="str">
        <f t="shared" si="8"/>
        <v>115</v>
      </c>
      <c r="B13" s="83">
        <f t="shared" si="6"/>
        <v>1</v>
      </c>
      <c r="C13" s="117">
        <f t="shared" si="7"/>
        <v>1</v>
      </c>
      <c r="D13" s="118">
        <f t="shared" si="12"/>
        <v>5</v>
      </c>
      <c r="E13" s="116" t="str">
        <f>IFERROR(VLOOKUP(CONCATENATE(TEXT($B13,0),TEXT($C13,0),TEXT($D13,0)),'Input and Results'!$S:$V,E$1,),"")</f>
        <v>Brodie Stirling</v>
      </c>
      <c r="F13" s="116" t="str">
        <f>IFERROR(VLOOKUP(CONCATENATE(TEXT($B13,0),TEXT($C13,0),TEXT($D13,0)),'Input and Results'!$S:$V,F$1,),"")</f>
        <v>Great Missenden</v>
      </c>
      <c r="G13" s="121">
        <f>IFERROR(VLOOKUP(CONCATENATE(TEXT($B13,0),TEXT($C13,0),TEXT($D13,0)),'Input and Results'!$S:$V,G$1,),"")</f>
        <v>44.98</v>
      </c>
      <c r="H13" s="122">
        <v>48.08</v>
      </c>
      <c r="I13" s="123"/>
      <c r="J13" s="124"/>
      <c r="M13" s="86" t="str">
        <f t="shared" si="9"/>
        <v>5</v>
      </c>
      <c r="N13" s="86" t="str">
        <f t="shared" si="10"/>
        <v>1</v>
      </c>
      <c r="O13" s="86" t="str">
        <f>IF(N13&lt;&gt;"",VLOOKUP($N13,'Events and Heat count'!$B:$D,2,)&amp;" - "&amp;VLOOKUP($N13,'Events and Heat count'!$B:$D,3,),"")</f>
        <v>Year 5 Boys - 50m Freestyle</v>
      </c>
      <c r="P13" s="86" t="str">
        <f t="shared" si="11"/>
        <v>1</v>
      </c>
      <c r="Q13" s="83" t="str">
        <f t="shared" si="0"/>
        <v>Brodie Stirling</v>
      </c>
      <c r="R13" s="83" t="str">
        <f t="shared" si="1"/>
        <v>Great Missenden</v>
      </c>
      <c r="S13" s="99" t="str">
        <f t="shared" si="2"/>
        <v>___________</v>
      </c>
    </row>
    <row r="14" spans="1:19" ht="20.100000000000001" customHeight="1" x14ac:dyDescent="0.2">
      <c r="A14" s="85" t="str">
        <f t="shared" si="8"/>
        <v>116</v>
      </c>
      <c r="B14" s="83">
        <f t="shared" si="6"/>
        <v>1</v>
      </c>
      <c r="C14" s="117">
        <f t="shared" si="7"/>
        <v>1</v>
      </c>
      <c r="D14" s="118">
        <f t="shared" si="12"/>
        <v>6</v>
      </c>
      <c r="E14" s="116" t="str">
        <f>IFERROR(VLOOKUP(CONCATENATE(TEXT($B14,0),TEXT($C14,0),TEXT($D14,0)),'Input and Results'!$S:$V,E$1,),"")</f>
        <v>Raphael John</v>
      </c>
      <c r="F14" s="116" t="str">
        <f>IFERROR(VLOOKUP(CONCATENATE(TEXT($B14,0),TEXT($C14,0),TEXT($D14,0)),'Input and Results'!$S:$V,F$1,),"")</f>
        <v>Heath Mount</v>
      </c>
      <c r="G14" s="121">
        <f>IFERROR(VLOOKUP(CONCATENATE(TEXT($B14,0),TEXT($C14,0),TEXT($D14,0)),'Input and Results'!$S:$V,G$1,),"")</f>
        <v>44.87</v>
      </c>
      <c r="H14" s="122">
        <v>38.61</v>
      </c>
      <c r="I14" s="123"/>
      <c r="J14" s="124"/>
      <c r="M14" s="86" t="str">
        <f t="shared" si="9"/>
        <v>6</v>
      </c>
      <c r="N14" s="86" t="str">
        <f t="shared" si="10"/>
        <v>1</v>
      </c>
      <c r="O14" s="86" t="str">
        <f>IF(N14&lt;&gt;"",VLOOKUP($N14,'Events and Heat count'!$B:$D,2,)&amp;" - "&amp;VLOOKUP($N14,'Events and Heat count'!$B:$D,3,),"")</f>
        <v>Year 5 Boys - 50m Freestyle</v>
      </c>
      <c r="P14" s="86" t="str">
        <f t="shared" si="11"/>
        <v>1</v>
      </c>
      <c r="Q14" s="83" t="str">
        <f t="shared" si="0"/>
        <v>Raphael John</v>
      </c>
      <c r="R14" s="83" t="str">
        <f t="shared" si="1"/>
        <v>Heath Mount</v>
      </c>
      <c r="S14" s="99" t="str">
        <f t="shared" si="2"/>
        <v>___________</v>
      </c>
    </row>
    <row r="15" spans="1:19" ht="20.100000000000001" customHeight="1" x14ac:dyDescent="0.2">
      <c r="A15" s="85" t="str">
        <f t="shared" si="8"/>
        <v>117</v>
      </c>
      <c r="B15" s="83">
        <f t="shared" si="6"/>
        <v>1</v>
      </c>
      <c r="C15" s="117">
        <f t="shared" si="7"/>
        <v>1</v>
      </c>
      <c r="D15" s="118">
        <f t="shared" si="12"/>
        <v>7</v>
      </c>
      <c r="E15" s="116" t="str">
        <f>IFERROR(VLOOKUP(CONCATENATE(TEXT($B15,0),TEXT($C15,0),TEXT($D15,0)),'Input and Results'!$S:$V,E$1,),"")</f>
        <v/>
      </c>
      <c r="F15" s="116" t="str">
        <f>IFERROR(VLOOKUP(CONCATENATE(TEXT($B15,0),TEXT($C15,0),TEXT($D15,0)),'Input and Results'!$S:$V,F$1,),"")</f>
        <v/>
      </c>
      <c r="G15" s="121" t="str">
        <f>IFERROR(VLOOKUP(CONCATENATE(TEXT($B15,0),TEXT($C15,0),TEXT($D15,0)),'Input and Results'!$S:$V,G$1,),"")</f>
        <v/>
      </c>
      <c r="H15" s="122"/>
      <c r="I15" s="123"/>
      <c r="J15" s="124"/>
      <c r="M15" s="86" t="str">
        <f t="shared" si="9"/>
        <v>7</v>
      </c>
      <c r="N15" s="86" t="str">
        <f t="shared" si="10"/>
        <v>1</v>
      </c>
      <c r="O15" s="86" t="str">
        <f>IF(N15&lt;&gt;"",VLOOKUP($N15,'Events and Heat count'!$B:$D,2,)&amp;" - "&amp;VLOOKUP($N15,'Events and Heat count'!$B:$D,3,),"")</f>
        <v>Year 5 Boys - 50m Freestyle</v>
      </c>
      <c r="P15" s="86" t="str">
        <f t="shared" si="11"/>
        <v>1</v>
      </c>
      <c r="Q15" s="83" t="str">
        <f t="shared" si="0"/>
        <v/>
      </c>
      <c r="R15" s="83" t="str">
        <f t="shared" si="1"/>
        <v/>
      </c>
      <c r="S15" s="99" t="str">
        <f t="shared" si="2"/>
        <v>___________</v>
      </c>
    </row>
    <row r="16" spans="1:19" ht="20.100000000000001" customHeight="1" x14ac:dyDescent="0.2">
      <c r="A16" s="85" t="str">
        <f t="shared" si="8"/>
        <v>118</v>
      </c>
      <c r="B16" s="83">
        <f t="shared" si="6"/>
        <v>1</v>
      </c>
      <c r="C16" s="117">
        <f t="shared" si="7"/>
        <v>1</v>
      </c>
      <c r="D16" s="118">
        <f t="shared" si="12"/>
        <v>8</v>
      </c>
      <c r="E16" s="116" t="str">
        <f>IFERROR(VLOOKUP(CONCATENATE(TEXT($B16,0),TEXT($C16,0),TEXT($D16,0)),'Input and Results'!$S:$V,E$1,),"")</f>
        <v/>
      </c>
      <c r="F16" s="116" t="str">
        <f>IFERROR(VLOOKUP(CONCATENATE(TEXT($B16,0),TEXT($C16,0),TEXT($D16,0)),'Input and Results'!$S:$V,F$1,),"")</f>
        <v/>
      </c>
      <c r="G16" s="121" t="str">
        <f>IFERROR(VLOOKUP(CONCATENATE(TEXT($B16,0),TEXT($C16,0),TEXT($D16,0)),'Input and Results'!$S:$V,G$1,),"")</f>
        <v/>
      </c>
      <c r="H16" s="122"/>
      <c r="I16" s="123"/>
      <c r="J16" s="124"/>
      <c r="M16" s="86" t="str">
        <f t="shared" si="9"/>
        <v>8</v>
      </c>
      <c r="N16" s="86" t="str">
        <f t="shared" si="10"/>
        <v>1</v>
      </c>
      <c r="O16" s="86" t="str">
        <f>IF(N16&lt;&gt;"",VLOOKUP($N16,'Events and Heat count'!$B:$D,2,)&amp;" - "&amp;VLOOKUP($N16,'Events and Heat count'!$B:$D,3,),"")</f>
        <v>Year 5 Boys - 50m Freestyle</v>
      </c>
      <c r="P16" s="86" t="str">
        <f t="shared" si="11"/>
        <v>1</v>
      </c>
      <c r="Q16" s="83" t="str">
        <f t="shared" si="0"/>
        <v/>
      </c>
      <c r="R16" s="83" t="str">
        <f t="shared" si="1"/>
        <v/>
      </c>
      <c r="S16" s="99" t="str">
        <f t="shared" si="2"/>
        <v>___________</v>
      </c>
    </row>
    <row r="17" spans="1:19" s="87" customFormat="1" ht="249.95" customHeight="1" x14ac:dyDescent="0.2">
      <c r="B17" s="87">
        <f t="shared" si="6"/>
        <v>1</v>
      </c>
      <c r="C17" s="117">
        <f t="shared" si="7"/>
        <v>1</v>
      </c>
      <c r="D17" s="117"/>
      <c r="E17" s="117"/>
      <c r="F17" s="117"/>
      <c r="G17" s="117"/>
      <c r="H17" s="117"/>
      <c r="I17" s="125"/>
      <c r="J17" s="125"/>
      <c r="M17" s="104" t="str">
        <f t="shared" si="9"/>
        <v/>
      </c>
      <c r="N17" s="104" t="str">
        <f t="shared" si="10"/>
        <v/>
      </c>
      <c r="O17" s="104" t="str">
        <f>IF(N17&lt;&gt;"",VLOOKUP($N17,'Events and Heat count'!$B:$D,2,)&amp;" - "&amp;VLOOKUP($N17,'Events and Heat count'!$B:$D,3,),"")</f>
        <v/>
      </c>
      <c r="P17" s="104" t="str">
        <f t="shared" si="11"/>
        <v/>
      </c>
      <c r="Q17" s="87" t="str">
        <f t="shared" si="0"/>
        <v/>
      </c>
      <c r="R17" s="87" t="str">
        <f t="shared" si="1"/>
        <v/>
      </c>
      <c r="S17" s="105" t="str">
        <f t="shared" si="2"/>
        <v/>
      </c>
    </row>
    <row r="18" spans="1:19" s="84" customFormat="1" ht="20.100000000000001" customHeight="1" x14ac:dyDescent="0.2">
      <c r="A18" s="85"/>
      <c r="B18" s="85">
        <f t="shared" si="6"/>
        <v>1</v>
      </c>
      <c r="C18" s="103" t="s">
        <v>368</v>
      </c>
      <c r="D18" s="119">
        <v>1</v>
      </c>
      <c r="E18" s="103" t="s">
        <v>0</v>
      </c>
      <c r="F18" s="103" t="s">
        <v>1</v>
      </c>
      <c r="G18" s="103"/>
      <c r="H18" s="103"/>
      <c r="I18" s="120"/>
      <c r="J18" s="120"/>
      <c r="M18" s="84" t="str">
        <f t="shared" si="9"/>
        <v/>
      </c>
      <c r="N18" s="84" t="str">
        <f t="shared" si="10"/>
        <v/>
      </c>
      <c r="O18" s="84" t="str">
        <f>IF(N18&lt;&gt;"",VLOOKUP($N18,'Events and Heat count'!$B:$D,2,)&amp;" - "&amp;VLOOKUP($N18,'Events and Heat count'!$B:$D,3,),"")</f>
        <v/>
      </c>
      <c r="P18" s="84" t="str">
        <f t="shared" si="11"/>
        <v/>
      </c>
      <c r="Q18" s="84" t="str">
        <f t="shared" si="0"/>
        <v/>
      </c>
      <c r="R18" s="84" t="str">
        <f t="shared" si="1"/>
        <v/>
      </c>
      <c r="S18" s="100" t="str">
        <f t="shared" si="2"/>
        <v/>
      </c>
    </row>
    <row r="19" spans="1:19" s="87" customFormat="1" ht="5.0999999999999996" customHeight="1" x14ac:dyDescent="0.2">
      <c r="B19" s="87">
        <f t="shared" si="6"/>
        <v>1</v>
      </c>
      <c r="C19" s="117"/>
      <c r="D19" s="117"/>
      <c r="E19" s="117"/>
      <c r="F19" s="117"/>
      <c r="G19" s="117"/>
      <c r="H19" s="117"/>
      <c r="I19" s="125"/>
      <c r="J19" s="125"/>
      <c r="M19" s="104" t="str">
        <f t="shared" si="9"/>
        <v/>
      </c>
      <c r="N19" s="104" t="str">
        <f t="shared" si="10"/>
        <v/>
      </c>
      <c r="O19" s="104" t="str">
        <f>IF(N19&lt;&gt;"",VLOOKUP($N19,'Events and Heat count'!$B:$D,2,)&amp;" - "&amp;VLOOKUP($N19,'Events and Heat count'!$B:$D,3,),"")</f>
        <v/>
      </c>
      <c r="P19" s="104" t="str">
        <f t="shared" si="11"/>
        <v/>
      </c>
      <c r="Q19" s="87" t="str">
        <f t="shared" si="0"/>
        <v/>
      </c>
      <c r="R19" s="87" t="str">
        <f t="shared" si="1"/>
        <v/>
      </c>
      <c r="S19" s="105" t="str">
        <f t="shared" si="2"/>
        <v/>
      </c>
    </row>
    <row r="20" spans="1:19" ht="15" customHeight="1" x14ac:dyDescent="0.2">
      <c r="A20" s="85"/>
      <c r="B20" s="83">
        <f>B17</f>
        <v>1</v>
      </c>
      <c r="C20" s="117">
        <f>E20</f>
        <v>2</v>
      </c>
      <c r="D20" s="103" t="s">
        <v>367</v>
      </c>
      <c r="E20" s="119">
        <v>2</v>
      </c>
      <c r="M20" s="86" t="str">
        <f t="shared" si="9"/>
        <v/>
      </c>
      <c r="N20" s="86" t="str">
        <f t="shared" si="10"/>
        <v/>
      </c>
      <c r="O20" s="86" t="str">
        <f>IF(N20&lt;&gt;"",VLOOKUP($N20,'Events and Heat count'!$B:$D,2,)&amp;" - "&amp;VLOOKUP($N20,'Events and Heat count'!$B:$D,3,),"")</f>
        <v/>
      </c>
      <c r="P20" s="86" t="str">
        <f t="shared" si="11"/>
        <v/>
      </c>
      <c r="Q20" s="83" t="str">
        <f t="shared" si="0"/>
        <v/>
      </c>
      <c r="R20" s="83" t="str">
        <f t="shared" si="1"/>
        <v/>
      </c>
      <c r="S20" s="99" t="str">
        <f t="shared" si="2"/>
        <v/>
      </c>
    </row>
    <row r="21" spans="1:19" ht="5.0999999999999996" customHeight="1" x14ac:dyDescent="0.2">
      <c r="A21" s="85"/>
      <c r="B21" s="83">
        <f t="shared" si="6"/>
        <v>1</v>
      </c>
      <c r="C21" s="117">
        <f>C20</f>
        <v>2</v>
      </c>
      <c r="M21" s="86" t="str">
        <f t="shared" si="9"/>
        <v/>
      </c>
      <c r="N21" s="86" t="str">
        <f t="shared" si="10"/>
        <v/>
      </c>
      <c r="O21" s="86" t="str">
        <f>IF(N21&lt;&gt;"",VLOOKUP($N21,'Events and Heat count'!$B:$D,2,)&amp;" - "&amp;VLOOKUP($N21,'Events and Heat count'!$B:$D,3,),"")</f>
        <v/>
      </c>
      <c r="P21" s="86" t="str">
        <f t="shared" si="11"/>
        <v/>
      </c>
      <c r="Q21" s="83" t="str">
        <f t="shared" si="0"/>
        <v/>
      </c>
      <c r="R21" s="83" t="str">
        <f t="shared" si="1"/>
        <v/>
      </c>
      <c r="S21" s="99" t="str">
        <f t="shared" si="2"/>
        <v/>
      </c>
    </row>
    <row r="22" spans="1:19" ht="15" customHeight="1" x14ac:dyDescent="0.2">
      <c r="A22" s="85"/>
      <c r="B22" s="83">
        <f t="shared" si="6"/>
        <v>1</v>
      </c>
      <c r="C22" s="117">
        <f t="shared" ref="C22:C31" si="13">C21</f>
        <v>2</v>
      </c>
      <c r="D22" s="103" t="s">
        <v>366</v>
      </c>
      <c r="E22" s="103" t="s">
        <v>369</v>
      </c>
      <c r="F22" s="103" t="s">
        <v>374</v>
      </c>
      <c r="G22" s="103" t="s">
        <v>380</v>
      </c>
      <c r="H22" s="103"/>
      <c r="I22" s="120" t="s">
        <v>381</v>
      </c>
      <c r="J22" s="120" t="s">
        <v>382</v>
      </c>
      <c r="M22" s="86" t="str">
        <f t="shared" si="9"/>
        <v/>
      </c>
      <c r="N22" s="86" t="str">
        <f t="shared" si="10"/>
        <v/>
      </c>
      <c r="O22" s="86" t="str">
        <f>IF(N22&lt;&gt;"",VLOOKUP($N22,'Events and Heat count'!$B:$D,2,)&amp;" - "&amp;VLOOKUP($N22,'Events and Heat count'!$B:$D,3,),"")</f>
        <v/>
      </c>
      <c r="P22" s="86" t="str">
        <f t="shared" si="11"/>
        <v/>
      </c>
      <c r="Q22" s="83" t="str">
        <f t="shared" si="0"/>
        <v/>
      </c>
      <c r="R22" s="83" t="str">
        <f t="shared" si="1"/>
        <v/>
      </c>
      <c r="S22" s="99" t="str">
        <f t="shared" si="2"/>
        <v/>
      </c>
    </row>
    <row r="23" spans="1:19" ht="20.100000000000001" customHeight="1" x14ac:dyDescent="0.2">
      <c r="A23" s="85" t="str">
        <f>CONCATENATE(TEXT($B23,0),TEXT($C23,0),TEXT($D23,0))</f>
        <v>121</v>
      </c>
      <c r="B23" s="83">
        <f t="shared" si="6"/>
        <v>1</v>
      </c>
      <c r="C23" s="117">
        <f t="shared" si="13"/>
        <v>2</v>
      </c>
      <c r="D23" s="118">
        <v>1</v>
      </c>
      <c r="E23" s="116" t="str">
        <f>IFERROR(VLOOKUP(CONCATENATE(TEXT($B23,0),TEXT($C23,0),TEXT($D23,0)),'Input and Results'!$S:$V,E$1,),"")</f>
        <v>Shinnosuke Hashiba-Charlton</v>
      </c>
      <c r="F23" s="116" t="str">
        <f>IFERROR(VLOOKUP(CONCATENATE(TEXT($B23,0),TEXT($C23,0),TEXT($D23,0)),'Input and Results'!$S:$V,F$1,),"")</f>
        <v>Aldenham</v>
      </c>
      <c r="G23" s="121">
        <f>IFERROR(VLOOKUP(CONCATENATE(TEXT($B23,0),TEXT($C23,0),TEXT($D23,0)),'Input and Results'!$S:$V,G$1,),"")</f>
        <v>44</v>
      </c>
      <c r="H23" s="122">
        <v>43.96</v>
      </c>
      <c r="I23" s="123"/>
      <c r="J23" s="124"/>
      <c r="M23" s="118" t="str">
        <f t="shared" si="9"/>
        <v>1</v>
      </c>
      <c r="N23" s="118" t="str">
        <f t="shared" si="10"/>
        <v>1</v>
      </c>
      <c r="O23" s="118" t="str">
        <f>IF(N23&lt;&gt;"",VLOOKUP($N23,'Events and Heat count'!$B:$D,2,)&amp;" - "&amp;VLOOKUP($N23,'Events and Heat count'!$B:$D,3,),"")</f>
        <v>Year 5 Boys - 50m Freestyle</v>
      </c>
      <c r="P23" s="118" t="str">
        <f t="shared" si="11"/>
        <v>2</v>
      </c>
      <c r="Q23" s="116" t="str">
        <f t="shared" si="0"/>
        <v>Shinnosuke Hashiba-Charlton</v>
      </c>
      <c r="R23" s="116" t="str">
        <f t="shared" si="1"/>
        <v>Aldenham</v>
      </c>
      <c r="S23" s="129" t="str">
        <f t="shared" si="2"/>
        <v>___________</v>
      </c>
    </row>
    <row r="24" spans="1:19" ht="20.100000000000001" customHeight="1" x14ac:dyDescent="0.2">
      <c r="A24" s="85" t="str">
        <f t="shared" ref="A24:A30" si="14">CONCATENATE(TEXT($B24,0),TEXT($C24,0),TEXT($D24,0))</f>
        <v>122</v>
      </c>
      <c r="B24" s="83">
        <f t="shared" si="6"/>
        <v>1</v>
      </c>
      <c r="C24" s="117">
        <f t="shared" si="13"/>
        <v>2</v>
      </c>
      <c r="D24" s="118">
        <f>D23+1</f>
        <v>2</v>
      </c>
      <c r="E24" s="116" t="str">
        <f>IFERROR(VLOOKUP(CONCATENATE(TEXT($B24,0),TEXT($C24,0),TEXT($D24,0)),'Input and Results'!$S:$V,E$1,),"")</f>
        <v>George Ball</v>
      </c>
      <c r="F24" s="116" t="str">
        <f>IFERROR(VLOOKUP(CONCATENATE(TEXT($B24,0),TEXT($C24,0),TEXT($D24,0)),'Input and Results'!$S:$V,F$1,),"")</f>
        <v>Lockers Park</v>
      </c>
      <c r="G24" s="121">
        <f>IFERROR(VLOOKUP(CONCATENATE(TEXT($B24,0),TEXT($C24,0),TEXT($D24,0)),'Input and Results'!$S:$V,G$1,),"")</f>
        <v>43.17</v>
      </c>
      <c r="H24" s="122">
        <v>42.84</v>
      </c>
      <c r="I24" s="123"/>
      <c r="J24" s="124"/>
      <c r="M24" s="86" t="str">
        <f t="shared" si="9"/>
        <v>2</v>
      </c>
      <c r="N24" s="86" t="str">
        <f t="shared" si="10"/>
        <v>1</v>
      </c>
      <c r="O24" s="86" t="str">
        <f>IF(N24&lt;&gt;"",VLOOKUP($N24,'Events and Heat count'!$B:$D,2,)&amp;" - "&amp;VLOOKUP($N24,'Events and Heat count'!$B:$D,3,),"")</f>
        <v>Year 5 Boys - 50m Freestyle</v>
      </c>
      <c r="P24" s="86" t="str">
        <f t="shared" si="11"/>
        <v>2</v>
      </c>
      <c r="Q24" s="83" t="str">
        <f t="shared" si="0"/>
        <v>George Ball</v>
      </c>
      <c r="R24" s="83" t="str">
        <f t="shared" si="1"/>
        <v>Lockers Park</v>
      </c>
      <c r="S24" s="99" t="str">
        <f t="shared" si="2"/>
        <v>___________</v>
      </c>
    </row>
    <row r="25" spans="1:19" ht="20.100000000000001" customHeight="1" x14ac:dyDescent="0.2">
      <c r="A25" s="85" t="str">
        <f t="shared" si="14"/>
        <v>123</v>
      </c>
      <c r="B25" s="83">
        <f t="shared" si="6"/>
        <v>1</v>
      </c>
      <c r="C25" s="117">
        <f t="shared" si="13"/>
        <v>2</v>
      </c>
      <c r="D25" s="118">
        <f t="shared" ref="D25:D30" si="15">D24+1</f>
        <v>3</v>
      </c>
      <c r="E25" s="116" t="str">
        <f>IFERROR(VLOOKUP(CONCATENATE(TEXT($B25,0),TEXT($C25,0),TEXT($D25,0)),'Input and Results'!$S:$V,E$1,),"")</f>
        <v>Henry Baxendale</v>
      </c>
      <c r="F25" s="116" t="str">
        <f>IFERROR(VLOOKUP(CONCATENATE(TEXT($B25,0),TEXT($C25,0),TEXT($D25,0)),'Input and Results'!$S:$V,F$1,),"")</f>
        <v>Heath Mount</v>
      </c>
      <c r="G25" s="121">
        <f>IFERROR(VLOOKUP(CONCATENATE(TEXT($B25,0),TEXT($C25,0),TEXT($D25,0)),'Input and Results'!$S:$V,G$1,),"")</f>
        <v>41.98</v>
      </c>
      <c r="H25" s="122">
        <v>35.4</v>
      </c>
      <c r="I25" s="123"/>
      <c r="J25" s="124"/>
      <c r="M25" s="86" t="str">
        <f t="shared" si="9"/>
        <v>3</v>
      </c>
      <c r="N25" s="86" t="str">
        <f t="shared" si="10"/>
        <v>1</v>
      </c>
      <c r="O25" s="86" t="str">
        <f>IF(N25&lt;&gt;"",VLOOKUP($N25,'Events and Heat count'!$B:$D,2,)&amp;" - "&amp;VLOOKUP($N25,'Events and Heat count'!$B:$D,3,),"")</f>
        <v>Year 5 Boys - 50m Freestyle</v>
      </c>
      <c r="P25" s="86" t="str">
        <f t="shared" si="11"/>
        <v>2</v>
      </c>
      <c r="Q25" s="83" t="str">
        <f t="shared" si="0"/>
        <v>Henry Baxendale</v>
      </c>
      <c r="R25" s="83" t="str">
        <f t="shared" si="1"/>
        <v>Heath Mount</v>
      </c>
      <c r="S25" s="99" t="str">
        <f t="shared" si="2"/>
        <v>___________</v>
      </c>
    </row>
    <row r="26" spans="1:19" ht="20.100000000000001" customHeight="1" x14ac:dyDescent="0.2">
      <c r="A26" s="85" t="str">
        <f t="shared" si="14"/>
        <v>124</v>
      </c>
      <c r="B26" s="83">
        <f t="shared" si="6"/>
        <v>1</v>
      </c>
      <c r="C26" s="117">
        <f t="shared" si="13"/>
        <v>2</v>
      </c>
      <c r="D26" s="118">
        <f t="shared" si="15"/>
        <v>4</v>
      </c>
      <c r="E26" s="116" t="str">
        <f>IFERROR(VLOOKUP(CONCATENATE(TEXT($B26,0),TEXT($C26,0),TEXT($D26,0)),'Input and Results'!$S:$V,E$1,),"")</f>
        <v>Myles  Presence</v>
      </c>
      <c r="F26" s="116" t="str">
        <f>IFERROR(VLOOKUP(CONCATENATE(TEXT($B26,0),TEXT($C26,0),TEXT($D26,0)),'Input and Results'!$S:$V,F$1,),"")</f>
        <v>Heath Mount</v>
      </c>
      <c r="G26" s="121">
        <f>IFERROR(VLOOKUP(CONCATENATE(TEXT($B26,0),TEXT($C26,0),TEXT($D26,0)),'Input and Results'!$S:$V,G$1,),"")</f>
        <v>40</v>
      </c>
      <c r="H26" s="122">
        <v>37.909999999999997</v>
      </c>
      <c r="I26" s="123"/>
      <c r="J26" s="124"/>
      <c r="M26" s="86" t="str">
        <f t="shared" si="9"/>
        <v>4</v>
      </c>
      <c r="N26" s="86" t="str">
        <f t="shared" si="10"/>
        <v>1</v>
      </c>
      <c r="O26" s="86" t="str">
        <f>IF(N26&lt;&gt;"",VLOOKUP($N26,'Events and Heat count'!$B:$D,2,)&amp;" - "&amp;VLOOKUP($N26,'Events and Heat count'!$B:$D,3,),"")</f>
        <v>Year 5 Boys - 50m Freestyle</v>
      </c>
      <c r="P26" s="86" t="str">
        <f t="shared" si="11"/>
        <v>2</v>
      </c>
      <c r="Q26" s="83" t="str">
        <f t="shared" si="0"/>
        <v>Myles  Presence</v>
      </c>
      <c r="R26" s="83" t="str">
        <f t="shared" si="1"/>
        <v>Heath Mount</v>
      </c>
      <c r="S26" s="99" t="str">
        <f t="shared" si="2"/>
        <v>___________</v>
      </c>
    </row>
    <row r="27" spans="1:19" ht="20.100000000000001" customHeight="1" x14ac:dyDescent="0.2">
      <c r="A27" s="85" t="str">
        <f t="shared" si="14"/>
        <v>125</v>
      </c>
      <c r="B27" s="83">
        <f t="shared" si="6"/>
        <v>1</v>
      </c>
      <c r="C27" s="117">
        <f t="shared" si="13"/>
        <v>2</v>
      </c>
      <c r="D27" s="118">
        <f t="shared" si="15"/>
        <v>5</v>
      </c>
      <c r="E27" s="116" t="str">
        <f>IFERROR(VLOOKUP(CONCATENATE(TEXT($B27,0),TEXT($C27,0),TEXT($D27,0)),'Input and Results'!$S:$V,E$1,),"")</f>
        <v>Charlie Sylvester</v>
      </c>
      <c r="F27" s="116" t="str">
        <f>IFERROR(VLOOKUP(CONCATENATE(TEXT($B27,0),TEXT($C27,0),TEXT($D27,0)),'Input and Results'!$S:$V,F$1,),"")</f>
        <v>Harvey Road</v>
      </c>
      <c r="G27" s="121">
        <f>IFERROR(VLOOKUP(CONCATENATE(TEXT($B27,0),TEXT($C27,0),TEXT($D27,0)),'Input and Results'!$S:$V,G$1,),"")</f>
        <v>41.85</v>
      </c>
      <c r="H27" s="122">
        <v>36.86</v>
      </c>
      <c r="I27" s="123"/>
      <c r="J27" s="124"/>
      <c r="M27" s="86" t="str">
        <f t="shared" si="9"/>
        <v>5</v>
      </c>
      <c r="N27" s="86" t="str">
        <f t="shared" si="10"/>
        <v>1</v>
      </c>
      <c r="O27" s="86" t="str">
        <f>IF(N27&lt;&gt;"",VLOOKUP($N27,'Events and Heat count'!$B:$D,2,)&amp;" - "&amp;VLOOKUP($N27,'Events and Heat count'!$B:$D,3,),"")</f>
        <v>Year 5 Boys - 50m Freestyle</v>
      </c>
      <c r="P27" s="86" t="str">
        <f t="shared" si="11"/>
        <v>2</v>
      </c>
      <c r="Q27" s="83" t="str">
        <f t="shared" si="0"/>
        <v>Charlie Sylvester</v>
      </c>
      <c r="R27" s="83" t="str">
        <f t="shared" si="1"/>
        <v>Harvey Road</v>
      </c>
      <c r="S27" s="99" t="str">
        <f t="shared" si="2"/>
        <v>___________</v>
      </c>
    </row>
    <row r="28" spans="1:19" ht="20.100000000000001" customHeight="1" x14ac:dyDescent="0.2">
      <c r="A28" s="85" t="str">
        <f t="shared" si="14"/>
        <v>126</v>
      </c>
      <c r="B28" s="83">
        <f t="shared" si="6"/>
        <v>1</v>
      </c>
      <c r="C28" s="117">
        <f t="shared" si="13"/>
        <v>2</v>
      </c>
      <c r="D28" s="118">
        <f t="shared" si="15"/>
        <v>6</v>
      </c>
      <c r="E28" s="116" t="str">
        <f>IFERROR(VLOOKUP(CONCATENATE(TEXT($B28,0),TEXT($C28,0),TEXT($D28,0)),'Input and Results'!$S:$V,E$1,),"")</f>
        <v>George Gray</v>
      </c>
      <c r="F28" s="116" t="str">
        <f>IFERROR(VLOOKUP(CONCATENATE(TEXT($B28,0),TEXT($C28,0),TEXT($D28,0)),'Input and Results'!$S:$V,F$1,),"")</f>
        <v>Berkhamsted</v>
      </c>
      <c r="G28" s="121">
        <f>IFERROR(VLOOKUP(CONCATENATE(TEXT($B28,0),TEXT($C28,0),TEXT($D28,0)),'Input and Results'!$S:$V,G$1,),"")</f>
        <v>42.48</v>
      </c>
      <c r="H28" s="122">
        <v>41.65</v>
      </c>
      <c r="I28" s="123"/>
      <c r="J28" s="124"/>
      <c r="M28" s="86" t="str">
        <f t="shared" si="9"/>
        <v>6</v>
      </c>
      <c r="N28" s="86" t="str">
        <f t="shared" si="10"/>
        <v>1</v>
      </c>
      <c r="O28" s="86" t="str">
        <f>IF(N28&lt;&gt;"",VLOOKUP($N28,'Events and Heat count'!$B:$D,2,)&amp;" - "&amp;VLOOKUP($N28,'Events and Heat count'!$B:$D,3,),"")</f>
        <v>Year 5 Boys - 50m Freestyle</v>
      </c>
      <c r="P28" s="86" t="str">
        <f t="shared" si="11"/>
        <v>2</v>
      </c>
      <c r="Q28" s="83" t="str">
        <f t="shared" si="0"/>
        <v>George Gray</v>
      </c>
      <c r="R28" s="83" t="str">
        <f t="shared" si="1"/>
        <v>Berkhamsted</v>
      </c>
      <c r="S28" s="99" t="str">
        <f t="shared" si="2"/>
        <v>___________</v>
      </c>
    </row>
    <row r="29" spans="1:19" ht="20.100000000000001" customHeight="1" x14ac:dyDescent="0.2">
      <c r="A29" s="85" t="str">
        <f t="shared" si="14"/>
        <v>127</v>
      </c>
      <c r="B29" s="83">
        <f t="shared" si="6"/>
        <v>1</v>
      </c>
      <c r="C29" s="117">
        <f t="shared" si="13"/>
        <v>2</v>
      </c>
      <c r="D29" s="118">
        <f t="shared" si="15"/>
        <v>7</v>
      </c>
      <c r="E29" s="116" t="str">
        <f>IFERROR(VLOOKUP(CONCATENATE(TEXT($B29,0),TEXT($C29,0),TEXT($D29,0)),'Input and Results'!$S:$V,E$1,),"")</f>
        <v>Nicholas Pemberton</v>
      </c>
      <c r="F29" s="116" t="str">
        <f>IFERROR(VLOOKUP(CONCATENATE(TEXT($B29,0),TEXT($C29,0),TEXT($D29,0)),'Input and Results'!$S:$V,F$1,),"")</f>
        <v>Chesham Prep</v>
      </c>
      <c r="G29" s="121">
        <f>IFERROR(VLOOKUP(CONCATENATE(TEXT($B29,0),TEXT($C29,0),TEXT($D29,0)),'Input and Results'!$S:$V,G$1,),"")</f>
        <v>43.83</v>
      </c>
      <c r="H29" s="122">
        <v>43.62</v>
      </c>
      <c r="I29" s="123"/>
      <c r="J29" s="124"/>
      <c r="M29" s="86" t="str">
        <f t="shared" si="9"/>
        <v>7</v>
      </c>
      <c r="N29" s="86" t="str">
        <f t="shared" si="10"/>
        <v>1</v>
      </c>
      <c r="O29" s="86" t="str">
        <f>IF(N29&lt;&gt;"",VLOOKUP($N29,'Events and Heat count'!$B:$D,2,)&amp;" - "&amp;VLOOKUP($N29,'Events and Heat count'!$B:$D,3,),"")</f>
        <v>Year 5 Boys - 50m Freestyle</v>
      </c>
      <c r="P29" s="86" t="str">
        <f t="shared" si="11"/>
        <v>2</v>
      </c>
      <c r="Q29" s="83" t="str">
        <f t="shared" si="0"/>
        <v>Nicholas Pemberton</v>
      </c>
      <c r="R29" s="83" t="str">
        <f t="shared" si="1"/>
        <v>Chesham Prep</v>
      </c>
      <c r="S29" s="99" t="str">
        <f t="shared" si="2"/>
        <v>___________</v>
      </c>
    </row>
    <row r="30" spans="1:19" ht="20.100000000000001" customHeight="1" x14ac:dyDescent="0.2">
      <c r="A30" s="85" t="str">
        <f t="shared" si="14"/>
        <v>128</v>
      </c>
      <c r="B30" s="83">
        <f t="shared" si="6"/>
        <v>1</v>
      </c>
      <c r="C30" s="117">
        <f t="shared" si="13"/>
        <v>2</v>
      </c>
      <c r="D30" s="118">
        <f t="shared" si="15"/>
        <v>8</v>
      </c>
      <c r="E30" s="116" t="str">
        <f>IFERROR(VLOOKUP(CONCATENATE(TEXT($B30,0),TEXT($C30,0),TEXT($D30,0)),'Input and Results'!$S:$V,E$1,),"")</f>
        <v>Freddie Thon</v>
      </c>
      <c r="F30" s="116" t="str">
        <f>IFERROR(VLOOKUP(CONCATENATE(TEXT($B30,0),TEXT($C30,0),TEXT($D30,0)),'Input and Results'!$S:$V,F$1,),"")</f>
        <v>Lockers Park</v>
      </c>
      <c r="G30" s="121">
        <f>IFERROR(VLOOKUP(CONCATENATE(TEXT($B30,0),TEXT($C30,0),TEXT($D30,0)),'Input and Results'!$S:$V,G$1,),"")</f>
        <v>44.01</v>
      </c>
      <c r="H30" s="122">
        <v>43.32</v>
      </c>
      <c r="I30" s="123"/>
      <c r="J30" s="124"/>
      <c r="M30" s="86" t="str">
        <f t="shared" si="9"/>
        <v>8</v>
      </c>
      <c r="N30" s="86" t="str">
        <f t="shared" si="10"/>
        <v>1</v>
      </c>
      <c r="O30" s="86" t="str">
        <f>IF(N30&lt;&gt;"",VLOOKUP($N30,'Events and Heat count'!$B:$D,2,)&amp;" - "&amp;VLOOKUP($N30,'Events and Heat count'!$B:$D,3,),"")</f>
        <v>Year 5 Boys - 50m Freestyle</v>
      </c>
      <c r="P30" s="86" t="str">
        <f t="shared" si="11"/>
        <v>2</v>
      </c>
      <c r="Q30" s="83" t="str">
        <f t="shared" si="0"/>
        <v>Freddie Thon</v>
      </c>
      <c r="R30" s="83" t="str">
        <f t="shared" si="1"/>
        <v>Lockers Park</v>
      </c>
      <c r="S30" s="99" t="str">
        <f t="shared" si="2"/>
        <v>___________</v>
      </c>
    </row>
    <row r="31" spans="1:19" s="87" customFormat="1" ht="249.95" customHeight="1" x14ac:dyDescent="0.2">
      <c r="B31" s="87">
        <f t="shared" si="6"/>
        <v>1</v>
      </c>
      <c r="C31" s="117">
        <f t="shared" si="13"/>
        <v>2</v>
      </c>
      <c r="D31" s="117"/>
      <c r="E31" s="117"/>
      <c r="F31" s="117"/>
      <c r="G31" s="117"/>
      <c r="H31" s="117"/>
      <c r="I31" s="125"/>
      <c r="J31" s="125"/>
      <c r="M31" s="104" t="str">
        <f t="shared" si="9"/>
        <v/>
      </c>
      <c r="N31" s="104" t="str">
        <f t="shared" si="10"/>
        <v/>
      </c>
      <c r="O31" s="104" t="str">
        <f>IF(N31&lt;&gt;"",VLOOKUP($N31,'Events and Heat count'!$B:$D,2,)&amp;" - "&amp;VLOOKUP($N31,'Events and Heat count'!$B:$D,3,),"")</f>
        <v/>
      </c>
      <c r="P31" s="104" t="str">
        <f t="shared" si="11"/>
        <v/>
      </c>
      <c r="Q31" s="87" t="str">
        <f t="shared" si="0"/>
        <v/>
      </c>
      <c r="R31" s="87" t="str">
        <f t="shared" si="1"/>
        <v/>
      </c>
      <c r="S31" s="105" t="str">
        <f t="shared" si="2"/>
        <v/>
      </c>
    </row>
    <row r="32" spans="1:19" s="84" customFormat="1" ht="20.100000000000001" customHeight="1" x14ac:dyDescent="0.2">
      <c r="A32" s="85"/>
      <c r="B32" s="85">
        <f t="shared" si="6"/>
        <v>1</v>
      </c>
      <c r="C32" s="103" t="s">
        <v>368</v>
      </c>
      <c r="D32" s="119">
        <v>1</v>
      </c>
      <c r="E32" s="103" t="s">
        <v>0</v>
      </c>
      <c r="F32" s="103" t="s">
        <v>1</v>
      </c>
      <c r="G32" s="103"/>
      <c r="H32" s="103"/>
      <c r="I32" s="120"/>
      <c r="J32" s="120"/>
      <c r="M32" s="84" t="str">
        <f t="shared" si="9"/>
        <v/>
      </c>
      <c r="N32" s="84" t="str">
        <f t="shared" si="10"/>
        <v/>
      </c>
      <c r="O32" s="84" t="str">
        <f>IF(N32&lt;&gt;"",VLOOKUP($N32,'Events and Heat count'!$B:$D,2,)&amp;" - "&amp;VLOOKUP($N32,'Events and Heat count'!$B:$D,3,),"")</f>
        <v/>
      </c>
      <c r="P32" s="84" t="str">
        <f t="shared" si="11"/>
        <v/>
      </c>
      <c r="Q32" s="84" t="str">
        <f t="shared" si="0"/>
        <v/>
      </c>
      <c r="R32" s="84" t="str">
        <f t="shared" si="1"/>
        <v/>
      </c>
      <c r="S32" s="100" t="str">
        <f t="shared" si="2"/>
        <v/>
      </c>
    </row>
    <row r="33" spans="1:19" s="87" customFormat="1" ht="5.0999999999999996" customHeight="1" x14ac:dyDescent="0.2">
      <c r="B33" s="87">
        <f t="shared" si="6"/>
        <v>1</v>
      </c>
      <c r="C33" s="117"/>
      <c r="D33" s="117"/>
      <c r="E33" s="117"/>
      <c r="F33" s="117"/>
      <c r="G33" s="117"/>
      <c r="H33" s="117"/>
      <c r="I33" s="125"/>
      <c r="J33" s="125"/>
      <c r="M33" s="104" t="str">
        <f t="shared" si="9"/>
        <v/>
      </c>
      <c r="N33" s="104" t="str">
        <f t="shared" si="10"/>
        <v/>
      </c>
      <c r="O33" s="104" t="str">
        <f>IF(N33&lt;&gt;"",VLOOKUP($N33,'Events and Heat count'!$B:$D,2,)&amp;" - "&amp;VLOOKUP($N33,'Events and Heat count'!$B:$D,3,),"")</f>
        <v/>
      </c>
      <c r="P33" s="104" t="str">
        <f t="shared" si="11"/>
        <v/>
      </c>
      <c r="Q33" s="87" t="str">
        <f t="shared" si="0"/>
        <v/>
      </c>
      <c r="R33" s="87" t="str">
        <f t="shared" si="1"/>
        <v/>
      </c>
      <c r="S33" s="105" t="str">
        <f t="shared" si="2"/>
        <v/>
      </c>
    </row>
    <row r="34" spans="1:19" ht="15" customHeight="1" x14ac:dyDescent="0.2">
      <c r="A34" s="85"/>
      <c r="B34" s="83">
        <f>B31</f>
        <v>1</v>
      </c>
      <c r="C34" s="117">
        <f>E34</f>
        <v>3</v>
      </c>
      <c r="D34" s="103" t="s">
        <v>367</v>
      </c>
      <c r="E34" s="119">
        <v>3</v>
      </c>
      <c r="M34" s="86" t="str">
        <f t="shared" si="9"/>
        <v/>
      </c>
      <c r="N34" s="86" t="str">
        <f t="shared" si="10"/>
        <v/>
      </c>
      <c r="O34" s="86" t="str">
        <f>IF(N34&lt;&gt;"",VLOOKUP($N34,'Events and Heat count'!$B:$D,2,)&amp;" - "&amp;VLOOKUP($N34,'Events and Heat count'!$B:$D,3,),"")</f>
        <v/>
      </c>
      <c r="P34" s="86" t="str">
        <f t="shared" si="11"/>
        <v/>
      </c>
      <c r="Q34" s="83" t="str">
        <f t="shared" si="0"/>
        <v/>
      </c>
      <c r="R34" s="83" t="str">
        <f t="shared" si="1"/>
        <v/>
      </c>
      <c r="S34" s="99" t="str">
        <f t="shared" si="2"/>
        <v/>
      </c>
    </row>
    <row r="35" spans="1:19" ht="5.0999999999999996" customHeight="1" x14ac:dyDescent="0.2">
      <c r="A35" s="85"/>
      <c r="B35" s="83">
        <f t="shared" si="6"/>
        <v>1</v>
      </c>
      <c r="C35" s="117">
        <f>C34</f>
        <v>3</v>
      </c>
      <c r="M35" s="86" t="str">
        <f t="shared" si="9"/>
        <v/>
      </c>
      <c r="N35" s="86" t="str">
        <f t="shared" si="10"/>
        <v/>
      </c>
      <c r="O35" s="86" t="str">
        <f>IF(N35&lt;&gt;"",VLOOKUP($N35,'Events and Heat count'!$B:$D,2,)&amp;" - "&amp;VLOOKUP($N35,'Events and Heat count'!$B:$D,3,),"")</f>
        <v/>
      </c>
      <c r="P35" s="86" t="str">
        <f t="shared" si="11"/>
        <v/>
      </c>
      <c r="Q35" s="83" t="str">
        <f t="shared" si="0"/>
        <v/>
      </c>
      <c r="R35" s="83" t="str">
        <f t="shared" si="1"/>
        <v/>
      </c>
      <c r="S35" s="99" t="str">
        <f t="shared" si="2"/>
        <v/>
      </c>
    </row>
    <row r="36" spans="1:19" ht="15" customHeight="1" x14ac:dyDescent="0.2">
      <c r="A36" s="85"/>
      <c r="B36" s="83">
        <f t="shared" si="6"/>
        <v>1</v>
      </c>
      <c r="C36" s="117">
        <f t="shared" ref="C36:C45" si="16">C35</f>
        <v>3</v>
      </c>
      <c r="D36" s="103" t="s">
        <v>366</v>
      </c>
      <c r="E36" s="103" t="s">
        <v>369</v>
      </c>
      <c r="F36" s="103" t="s">
        <v>374</v>
      </c>
      <c r="G36" s="103" t="s">
        <v>380</v>
      </c>
      <c r="H36" s="103"/>
      <c r="I36" s="120" t="s">
        <v>381</v>
      </c>
      <c r="J36" s="120" t="s">
        <v>382</v>
      </c>
      <c r="M36" s="86" t="str">
        <f t="shared" si="9"/>
        <v/>
      </c>
      <c r="N36" s="86" t="str">
        <f t="shared" si="10"/>
        <v/>
      </c>
      <c r="O36" s="86" t="str">
        <f>IF(N36&lt;&gt;"",VLOOKUP($N36,'Events and Heat count'!$B:$D,2,)&amp;" - "&amp;VLOOKUP($N36,'Events and Heat count'!$B:$D,3,),"")</f>
        <v/>
      </c>
      <c r="P36" s="86" t="str">
        <f t="shared" si="11"/>
        <v/>
      </c>
      <c r="Q36" s="83" t="str">
        <f t="shared" si="0"/>
        <v/>
      </c>
      <c r="R36" s="83" t="str">
        <f t="shared" si="1"/>
        <v/>
      </c>
      <c r="S36" s="99" t="str">
        <f t="shared" si="2"/>
        <v/>
      </c>
    </row>
    <row r="37" spans="1:19" ht="20.100000000000001" customHeight="1" x14ac:dyDescent="0.2">
      <c r="A37" s="85" t="str">
        <f>CONCATENATE(TEXT($B37,0),TEXT($C37,0),TEXT($D37,0))</f>
        <v>131</v>
      </c>
      <c r="B37" s="83">
        <f t="shared" si="6"/>
        <v>1</v>
      </c>
      <c r="C37" s="117">
        <f t="shared" si="16"/>
        <v>3</v>
      </c>
      <c r="D37" s="118">
        <v>1</v>
      </c>
      <c r="E37" s="116" t="str">
        <f>IFERROR(VLOOKUP(CONCATENATE(TEXT($B37,0),TEXT($C37,0),TEXT($D37,0)),'Input and Results'!$S:$V,E$1,),"")</f>
        <v>William Buckley</v>
      </c>
      <c r="F37" s="116" t="str">
        <f>IFERROR(VLOOKUP(CONCATENATE(TEXT($B37,0),TEXT($C37,0),TEXT($D37,0)),'Input and Results'!$S:$V,F$1,),"")</f>
        <v>Parkgate</v>
      </c>
      <c r="G37" s="121">
        <f>IFERROR(VLOOKUP(CONCATENATE(TEXT($B37,0),TEXT($C37,0),TEXT($D37,0)),'Input and Results'!$S:$V,G$1,),"")</f>
        <v>39.770000000000003</v>
      </c>
      <c r="H37" s="122">
        <v>39.909999999999997</v>
      </c>
      <c r="I37" s="123"/>
      <c r="J37" s="124"/>
      <c r="M37" s="118" t="str">
        <f t="shared" si="9"/>
        <v>1</v>
      </c>
      <c r="N37" s="118" t="str">
        <f t="shared" si="10"/>
        <v>1</v>
      </c>
      <c r="O37" s="118" t="str">
        <f>IF(N37&lt;&gt;"",VLOOKUP($N37,'Events and Heat count'!$B:$D,2,)&amp;" - "&amp;VLOOKUP($N37,'Events and Heat count'!$B:$D,3,),"")</f>
        <v>Year 5 Boys - 50m Freestyle</v>
      </c>
      <c r="P37" s="118" t="str">
        <f t="shared" si="11"/>
        <v>3</v>
      </c>
      <c r="Q37" s="116" t="str">
        <f t="shared" ref="Q37:Q68" si="17">IF($A37&lt;&gt;0,VLOOKUP($A37,$A:$F,5,),"")</f>
        <v>William Buckley</v>
      </c>
      <c r="R37" s="116" t="str">
        <f t="shared" ref="R37:R68" si="18">IF($A37&lt;&gt;0,VLOOKUP($A37,$A:$F,6,),"")</f>
        <v>Parkgate</v>
      </c>
      <c r="S37" s="129" t="str">
        <f t="shared" si="2"/>
        <v>___________</v>
      </c>
    </row>
    <row r="38" spans="1:19" ht="20.100000000000001" customHeight="1" x14ac:dyDescent="0.2">
      <c r="A38" s="85" t="str">
        <f t="shared" ref="A38:A44" si="19">CONCATENATE(TEXT($B38,0),TEXT($C38,0),TEXT($D38,0))</f>
        <v>132</v>
      </c>
      <c r="B38" s="83">
        <f t="shared" si="6"/>
        <v>1</v>
      </c>
      <c r="C38" s="117">
        <f t="shared" si="16"/>
        <v>3</v>
      </c>
      <c r="D38" s="118">
        <f>D37+1</f>
        <v>2</v>
      </c>
      <c r="E38" s="116" t="str">
        <f>IFERROR(VLOOKUP(CONCATENATE(TEXT($B38,0),TEXT($C38,0),TEXT($D38,0)),'Input and Results'!$S:$V,E$1,),"")</f>
        <v>Alexandeh Ghosh</v>
      </c>
      <c r="F38" s="116" t="str">
        <f>IFERROR(VLOOKUP(CONCATENATE(TEXT($B38,0),TEXT($C38,0),TEXT($D38,0)),'Input and Results'!$S:$V,F$1,),"")</f>
        <v>Edge Grove</v>
      </c>
      <c r="G38" s="121">
        <f>IFERROR(VLOOKUP(CONCATENATE(TEXT($B38,0),TEXT($C38,0),TEXT($D38,0)),'Input and Results'!$S:$V,G$1,),"")</f>
        <v>39</v>
      </c>
      <c r="H38" s="122">
        <v>43.1</v>
      </c>
      <c r="I38" s="123"/>
      <c r="J38" s="124"/>
      <c r="M38" s="86" t="str">
        <f t="shared" si="9"/>
        <v>2</v>
      </c>
      <c r="N38" s="86" t="str">
        <f t="shared" si="10"/>
        <v>1</v>
      </c>
      <c r="O38" s="86" t="str">
        <f>IF(N38&lt;&gt;"",VLOOKUP($N38,'Events and Heat count'!$B:$D,2,)&amp;" - "&amp;VLOOKUP($N38,'Events and Heat count'!$B:$D,3,),"")</f>
        <v>Year 5 Boys - 50m Freestyle</v>
      </c>
      <c r="P38" s="86" t="str">
        <f t="shared" si="11"/>
        <v>3</v>
      </c>
      <c r="Q38" s="83" t="str">
        <f t="shared" si="17"/>
        <v>Alexandeh Ghosh</v>
      </c>
      <c r="R38" s="83" t="str">
        <f t="shared" si="18"/>
        <v>Edge Grove</v>
      </c>
      <c r="S38" s="99" t="str">
        <f t="shared" si="2"/>
        <v>___________</v>
      </c>
    </row>
    <row r="39" spans="1:19" ht="20.100000000000001" customHeight="1" x14ac:dyDescent="0.2">
      <c r="A39" s="85" t="str">
        <f t="shared" si="19"/>
        <v>133</v>
      </c>
      <c r="B39" s="83">
        <f t="shared" si="6"/>
        <v>1</v>
      </c>
      <c r="C39" s="117">
        <f t="shared" si="16"/>
        <v>3</v>
      </c>
      <c r="D39" s="118">
        <f t="shared" ref="D39:D44" si="20">D38+1</f>
        <v>3</v>
      </c>
      <c r="E39" s="116" t="str">
        <f>IFERROR(VLOOKUP(CONCATENATE(TEXT($B39,0),TEXT($C39,0),TEXT($D39,0)),'Input and Results'!$S:$V,E$1,),"")</f>
        <v>Theo Lim</v>
      </c>
      <c r="F39" s="116" t="str">
        <f>IFERROR(VLOOKUP(CONCATENATE(TEXT($B39,0),TEXT($C39,0),TEXT($D39,0)),'Input and Results'!$S:$V,F$1,),"")</f>
        <v>St Anthony's</v>
      </c>
      <c r="G39" s="121">
        <f>IFERROR(VLOOKUP(CONCATENATE(TEXT($B39,0),TEXT($C39,0),TEXT($D39,0)),'Input and Results'!$S:$V,G$1,),"")</f>
        <v>37.26</v>
      </c>
      <c r="H39" s="122">
        <v>37.29</v>
      </c>
      <c r="I39" s="123"/>
      <c r="J39" s="124"/>
      <c r="M39" s="86" t="str">
        <f t="shared" si="9"/>
        <v>3</v>
      </c>
      <c r="N39" s="86" t="str">
        <f t="shared" si="10"/>
        <v>1</v>
      </c>
      <c r="O39" s="86" t="str">
        <f>IF(N39&lt;&gt;"",VLOOKUP($N39,'Events and Heat count'!$B:$D,2,)&amp;" - "&amp;VLOOKUP($N39,'Events and Heat count'!$B:$D,3,),"")</f>
        <v>Year 5 Boys - 50m Freestyle</v>
      </c>
      <c r="P39" s="86" t="str">
        <f t="shared" si="11"/>
        <v>3</v>
      </c>
      <c r="Q39" s="83" t="str">
        <f t="shared" si="17"/>
        <v>Theo Lim</v>
      </c>
      <c r="R39" s="83" t="str">
        <f t="shared" si="18"/>
        <v>St Anthony's</v>
      </c>
      <c r="S39" s="99" t="str">
        <f t="shared" si="2"/>
        <v>___________</v>
      </c>
    </row>
    <row r="40" spans="1:19" ht="20.100000000000001" customHeight="1" x14ac:dyDescent="0.2">
      <c r="A40" s="85" t="str">
        <f t="shared" si="19"/>
        <v>134</v>
      </c>
      <c r="B40" s="83">
        <f t="shared" si="6"/>
        <v>1</v>
      </c>
      <c r="C40" s="117">
        <f t="shared" si="16"/>
        <v>3</v>
      </c>
      <c r="D40" s="118">
        <f t="shared" si="20"/>
        <v>4</v>
      </c>
      <c r="E40" s="116" t="str">
        <f>IFERROR(VLOOKUP(CONCATENATE(TEXT($B40,0),TEXT($C40,0),TEXT($D40,0)),'Input and Results'!$S:$V,E$1,),"")</f>
        <v>Lanre Pratt</v>
      </c>
      <c r="F40" s="116" t="str">
        <f>IFERROR(VLOOKUP(CONCATENATE(TEXT($B40,0),TEXT($C40,0),TEXT($D40,0)),'Input and Results'!$S:$V,F$1,),"")</f>
        <v>Haberdashers Boys</v>
      </c>
      <c r="G40" s="121">
        <f>IFERROR(VLOOKUP(CONCATENATE(TEXT($B40,0),TEXT($C40,0),TEXT($D40,0)),'Input and Results'!$S:$V,G$1,),"")</f>
        <v>35.869999999999997</v>
      </c>
      <c r="H40" s="122">
        <v>34.82</v>
      </c>
      <c r="I40" s="123"/>
      <c r="J40" s="124"/>
      <c r="M40" s="86" t="str">
        <f t="shared" si="9"/>
        <v>4</v>
      </c>
      <c r="N40" s="86" t="str">
        <f t="shared" si="10"/>
        <v>1</v>
      </c>
      <c r="O40" s="86" t="str">
        <f>IF(N40&lt;&gt;"",VLOOKUP($N40,'Events and Heat count'!$B:$D,2,)&amp;" - "&amp;VLOOKUP($N40,'Events and Heat count'!$B:$D,3,),"")</f>
        <v>Year 5 Boys - 50m Freestyle</v>
      </c>
      <c r="P40" s="86" t="str">
        <f t="shared" si="11"/>
        <v>3</v>
      </c>
      <c r="Q40" s="83" t="str">
        <f t="shared" si="17"/>
        <v>Lanre Pratt</v>
      </c>
      <c r="R40" s="83" t="str">
        <f t="shared" si="18"/>
        <v>Haberdashers Boys</v>
      </c>
      <c r="S40" s="99" t="str">
        <f t="shared" si="2"/>
        <v>___________</v>
      </c>
    </row>
    <row r="41" spans="1:19" ht="20.100000000000001" customHeight="1" x14ac:dyDescent="0.2">
      <c r="A41" s="85" t="str">
        <f t="shared" si="19"/>
        <v>135</v>
      </c>
      <c r="B41" s="83">
        <f t="shared" si="6"/>
        <v>1</v>
      </c>
      <c r="C41" s="117">
        <f t="shared" si="16"/>
        <v>3</v>
      </c>
      <c r="D41" s="118">
        <f t="shared" si="20"/>
        <v>5</v>
      </c>
      <c r="E41" s="116" t="str">
        <f>IFERROR(VLOOKUP(CONCATENATE(TEXT($B41,0),TEXT($C41,0),TEXT($D41,0)),'Input and Results'!$S:$V,E$1,),"")</f>
        <v>Lucas Hartley</v>
      </c>
      <c r="F41" s="116" t="str">
        <f>IFERROR(VLOOKUP(CONCATENATE(TEXT($B41,0),TEXT($C41,0),TEXT($D41,0)),'Input and Results'!$S:$V,F$1,),"")</f>
        <v>How Wood</v>
      </c>
      <c r="G41" s="121">
        <f>IFERROR(VLOOKUP(CONCATENATE(TEXT($B41,0),TEXT($C41,0),TEXT($D41,0)),'Input and Results'!$S:$V,G$1,),"")</f>
        <v>36.33</v>
      </c>
      <c r="H41" s="122">
        <v>34.950000000000003</v>
      </c>
      <c r="I41" s="123"/>
      <c r="J41" s="124"/>
      <c r="M41" s="86" t="str">
        <f t="shared" si="9"/>
        <v>5</v>
      </c>
      <c r="N41" s="86" t="str">
        <f t="shared" si="10"/>
        <v>1</v>
      </c>
      <c r="O41" s="86" t="str">
        <f>IF(N41&lt;&gt;"",VLOOKUP($N41,'Events and Heat count'!$B:$D,2,)&amp;" - "&amp;VLOOKUP($N41,'Events and Heat count'!$B:$D,3,),"")</f>
        <v>Year 5 Boys - 50m Freestyle</v>
      </c>
      <c r="P41" s="86" t="str">
        <f t="shared" si="11"/>
        <v>3</v>
      </c>
      <c r="Q41" s="83" t="str">
        <f t="shared" si="17"/>
        <v>Lucas Hartley</v>
      </c>
      <c r="R41" s="83" t="str">
        <f t="shared" si="18"/>
        <v>How Wood</v>
      </c>
      <c r="S41" s="99" t="str">
        <f t="shared" si="2"/>
        <v>___________</v>
      </c>
    </row>
    <row r="42" spans="1:19" ht="20.100000000000001" customHeight="1" x14ac:dyDescent="0.2">
      <c r="A42" s="85" t="str">
        <f t="shared" si="19"/>
        <v>136</v>
      </c>
      <c r="B42" s="83">
        <f t="shared" si="6"/>
        <v>1</v>
      </c>
      <c r="C42" s="117">
        <f t="shared" si="16"/>
        <v>3</v>
      </c>
      <c r="D42" s="118">
        <f t="shared" si="20"/>
        <v>6</v>
      </c>
      <c r="E42" s="116" t="str">
        <f>IFERROR(VLOOKUP(CONCATENATE(TEXT($B42,0),TEXT($C42,0),TEXT($D42,0)),'Input and Results'!$S:$V,E$1,),"")</f>
        <v>João  Costa</v>
      </c>
      <c r="F42" s="116" t="str">
        <f>IFERROR(VLOOKUP(CONCATENATE(TEXT($B42,0),TEXT($C42,0),TEXT($D42,0)),'Input and Results'!$S:$V,F$1,),"")</f>
        <v>York House</v>
      </c>
      <c r="G42" s="121">
        <f>IFERROR(VLOOKUP(CONCATENATE(TEXT($B42,0),TEXT($C42,0),TEXT($D42,0)),'Input and Results'!$S:$V,G$1,),"")</f>
        <v>38.4</v>
      </c>
      <c r="H42" s="122">
        <v>36.89</v>
      </c>
      <c r="I42" s="123"/>
      <c r="J42" s="124"/>
      <c r="M42" s="86" t="str">
        <f t="shared" si="9"/>
        <v>6</v>
      </c>
      <c r="N42" s="86" t="str">
        <f t="shared" si="10"/>
        <v>1</v>
      </c>
      <c r="O42" s="86" t="str">
        <f>IF(N42&lt;&gt;"",VLOOKUP($N42,'Events and Heat count'!$B:$D,2,)&amp;" - "&amp;VLOOKUP($N42,'Events and Heat count'!$B:$D,3,),"")</f>
        <v>Year 5 Boys - 50m Freestyle</v>
      </c>
      <c r="P42" s="86" t="str">
        <f t="shared" si="11"/>
        <v>3</v>
      </c>
      <c r="Q42" s="83" t="str">
        <f t="shared" si="17"/>
        <v>João  Costa</v>
      </c>
      <c r="R42" s="83" t="str">
        <f t="shared" si="18"/>
        <v>York House</v>
      </c>
      <c r="S42" s="99" t="str">
        <f t="shared" si="2"/>
        <v>___________</v>
      </c>
    </row>
    <row r="43" spans="1:19" ht="20.100000000000001" customHeight="1" x14ac:dyDescent="0.2">
      <c r="A43" s="85" t="str">
        <f t="shared" si="19"/>
        <v>137</v>
      </c>
      <c r="B43" s="83">
        <f t="shared" si="6"/>
        <v>1</v>
      </c>
      <c r="C43" s="117">
        <f t="shared" si="16"/>
        <v>3</v>
      </c>
      <c r="D43" s="118">
        <f t="shared" si="20"/>
        <v>7</v>
      </c>
      <c r="E43" s="116" t="str">
        <f>IFERROR(VLOOKUP(CONCATENATE(TEXT($B43,0),TEXT($C43,0),TEXT($D43,0)),'Input and Results'!$S:$V,E$1,),"")</f>
        <v>Jack Kelly</v>
      </c>
      <c r="F43" s="116" t="str">
        <f>IFERROR(VLOOKUP(CONCATENATE(TEXT($B43,0),TEXT($C43,0),TEXT($D43,0)),'Input and Results'!$S:$V,F$1,),"")</f>
        <v>Buxted C/E Primary</v>
      </c>
      <c r="G43" s="121">
        <f>IFERROR(VLOOKUP(CONCATENATE(TEXT($B43,0),TEXT($C43,0),TEXT($D43,0)),'Input and Results'!$S:$V,G$1,),"")</f>
        <v>39.76</v>
      </c>
      <c r="H43" s="122">
        <v>36.72</v>
      </c>
      <c r="I43" s="123"/>
      <c r="J43" s="124"/>
      <c r="M43" s="86" t="str">
        <f t="shared" si="9"/>
        <v>7</v>
      </c>
      <c r="N43" s="86" t="str">
        <f t="shared" si="10"/>
        <v>1</v>
      </c>
      <c r="O43" s="86" t="str">
        <f>IF(N43&lt;&gt;"",VLOOKUP($N43,'Events and Heat count'!$B:$D,2,)&amp;" - "&amp;VLOOKUP($N43,'Events and Heat count'!$B:$D,3,),"")</f>
        <v>Year 5 Boys - 50m Freestyle</v>
      </c>
      <c r="P43" s="86" t="str">
        <f t="shared" si="11"/>
        <v>3</v>
      </c>
      <c r="Q43" s="83" t="str">
        <f t="shared" si="17"/>
        <v>Jack Kelly</v>
      </c>
      <c r="R43" s="83" t="str">
        <f t="shared" si="18"/>
        <v>Buxted C/E Primary</v>
      </c>
      <c r="S43" s="99" t="str">
        <f t="shared" si="2"/>
        <v>___________</v>
      </c>
    </row>
    <row r="44" spans="1:19" ht="20.100000000000001" customHeight="1" x14ac:dyDescent="0.2">
      <c r="A44" s="85" t="str">
        <f t="shared" si="19"/>
        <v>138</v>
      </c>
      <c r="B44" s="83">
        <f t="shared" si="6"/>
        <v>1</v>
      </c>
      <c r="C44" s="117">
        <f t="shared" si="16"/>
        <v>3</v>
      </c>
      <c r="D44" s="118">
        <f t="shared" si="20"/>
        <v>8</v>
      </c>
      <c r="E44" s="116" t="str">
        <f>IFERROR(VLOOKUP(CONCATENATE(TEXT($B44,0),TEXT($C44,0),TEXT($D44,0)),'Input and Results'!$S:$V,E$1,),"")</f>
        <v>Nuccio Stanton-Rotondi</v>
      </c>
      <c r="F44" s="116" t="str">
        <f>IFERROR(VLOOKUP(CONCATENATE(TEXT($B44,0),TEXT($C44,0),TEXT($D44,0)),'Input and Results'!$S:$V,F$1,),"")</f>
        <v>Edge Grove</v>
      </c>
      <c r="G44" s="121">
        <f>IFERROR(VLOOKUP(CONCATENATE(TEXT($B44,0),TEXT($C44,0),TEXT($D44,0)),'Input and Results'!$S:$V,G$1,),"")</f>
        <v>39.99</v>
      </c>
      <c r="H44" s="122">
        <v>37.57</v>
      </c>
      <c r="I44" s="123"/>
      <c r="J44" s="124"/>
      <c r="M44" s="86" t="str">
        <f t="shared" si="9"/>
        <v>8</v>
      </c>
      <c r="N44" s="86" t="str">
        <f t="shared" si="10"/>
        <v>1</v>
      </c>
      <c r="O44" s="86" t="str">
        <f>IF(N44&lt;&gt;"",VLOOKUP($N44,'Events and Heat count'!$B:$D,2,)&amp;" - "&amp;VLOOKUP($N44,'Events and Heat count'!$B:$D,3,),"")</f>
        <v>Year 5 Boys - 50m Freestyle</v>
      </c>
      <c r="P44" s="86" t="str">
        <f t="shared" si="11"/>
        <v>3</v>
      </c>
      <c r="Q44" s="83" t="str">
        <f t="shared" si="17"/>
        <v>Nuccio Stanton-Rotondi</v>
      </c>
      <c r="R44" s="83" t="str">
        <f t="shared" si="18"/>
        <v>Edge Grove</v>
      </c>
      <c r="S44" s="99" t="str">
        <f t="shared" si="2"/>
        <v>___________</v>
      </c>
    </row>
    <row r="45" spans="1:19" s="87" customFormat="1" ht="249.95" customHeight="1" x14ac:dyDescent="0.2">
      <c r="B45" s="87">
        <f t="shared" si="6"/>
        <v>1</v>
      </c>
      <c r="C45" s="117">
        <f t="shared" si="16"/>
        <v>3</v>
      </c>
      <c r="D45" s="117"/>
      <c r="E45" s="117"/>
      <c r="F45" s="117"/>
      <c r="G45" s="117"/>
      <c r="H45" s="117"/>
      <c r="I45" s="125"/>
      <c r="J45" s="125"/>
      <c r="M45" s="104" t="str">
        <f t="shared" si="9"/>
        <v/>
      </c>
      <c r="N45" s="104" t="str">
        <f t="shared" si="10"/>
        <v/>
      </c>
      <c r="O45" s="104" t="str">
        <f>IF(N45&lt;&gt;"",VLOOKUP($N45,'Events and Heat count'!$B:$D,2,)&amp;" - "&amp;VLOOKUP($N45,'Events and Heat count'!$B:$D,3,),"")</f>
        <v/>
      </c>
      <c r="P45" s="104" t="str">
        <f t="shared" si="11"/>
        <v/>
      </c>
      <c r="Q45" s="87" t="str">
        <f t="shared" si="17"/>
        <v/>
      </c>
      <c r="R45" s="87" t="str">
        <f t="shared" si="18"/>
        <v/>
      </c>
      <c r="S45" s="105" t="str">
        <f t="shared" si="2"/>
        <v/>
      </c>
    </row>
    <row r="46" spans="1:19" ht="20.100000000000001" customHeight="1" x14ac:dyDescent="0.2">
      <c r="B46" s="83">
        <f>D46</f>
        <v>2</v>
      </c>
      <c r="C46" s="103" t="s">
        <v>368</v>
      </c>
      <c r="D46" s="119">
        <v>2</v>
      </c>
      <c r="E46" s="103" t="s">
        <v>2</v>
      </c>
      <c r="F46" s="103" t="s">
        <v>1</v>
      </c>
      <c r="G46" s="103"/>
      <c r="H46" s="103"/>
      <c r="I46" s="120"/>
      <c r="J46" s="120"/>
      <c r="M46" s="86" t="str">
        <f t="shared" si="9"/>
        <v/>
      </c>
      <c r="N46" s="86" t="str">
        <f t="shared" si="10"/>
        <v/>
      </c>
      <c r="O46" s="86" t="str">
        <f>IF(N46&lt;&gt;"",VLOOKUP($N46,'Events and Heat count'!$B:$D,2,)&amp;" - "&amp;VLOOKUP($N46,'Events and Heat count'!$B:$D,3,),"")</f>
        <v/>
      </c>
      <c r="P46" s="86" t="str">
        <f t="shared" si="11"/>
        <v/>
      </c>
      <c r="Q46" s="83" t="str">
        <f t="shared" si="17"/>
        <v/>
      </c>
      <c r="R46" s="83" t="str">
        <f t="shared" si="18"/>
        <v/>
      </c>
      <c r="S46" s="99" t="str">
        <f t="shared" si="2"/>
        <v/>
      </c>
    </row>
    <row r="47" spans="1:19" ht="5.0999999999999996" customHeight="1" x14ac:dyDescent="0.2">
      <c r="A47" s="85"/>
      <c r="B47" s="83">
        <f t="shared" si="6"/>
        <v>2</v>
      </c>
      <c r="M47" s="86" t="str">
        <f t="shared" si="9"/>
        <v/>
      </c>
      <c r="N47" s="86" t="str">
        <f t="shared" si="10"/>
        <v/>
      </c>
      <c r="O47" s="86" t="str">
        <f>IF(N47&lt;&gt;"",VLOOKUP($N47,'Events and Heat count'!$B:$D,2,)&amp;" - "&amp;VLOOKUP($N47,'Events and Heat count'!$B:$D,3,),"")</f>
        <v/>
      </c>
      <c r="P47" s="86" t="str">
        <f t="shared" si="11"/>
        <v/>
      </c>
      <c r="Q47" s="83" t="str">
        <f t="shared" si="17"/>
        <v/>
      </c>
      <c r="R47" s="83" t="str">
        <f t="shared" si="18"/>
        <v/>
      </c>
      <c r="S47" s="99" t="str">
        <f t="shared" si="2"/>
        <v/>
      </c>
    </row>
    <row r="48" spans="1:19" ht="15" customHeight="1" x14ac:dyDescent="0.2">
      <c r="A48" s="85"/>
      <c r="B48" s="83">
        <f t="shared" si="6"/>
        <v>2</v>
      </c>
      <c r="C48" s="117">
        <f>E48</f>
        <v>1</v>
      </c>
      <c r="D48" s="103" t="s">
        <v>367</v>
      </c>
      <c r="E48" s="119">
        <v>1</v>
      </c>
      <c r="M48" s="86" t="str">
        <f t="shared" si="9"/>
        <v/>
      </c>
      <c r="N48" s="86" t="str">
        <f t="shared" si="10"/>
        <v/>
      </c>
      <c r="O48" s="86" t="str">
        <f>IF(N48&lt;&gt;"",VLOOKUP($N48,'Events and Heat count'!$B:$D,2,)&amp;" - "&amp;VLOOKUP($N48,'Events and Heat count'!$B:$D,3,),"")</f>
        <v/>
      </c>
      <c r="P48" s="86" t="str">
        <f t="shared" si="11"/>
        <v/>
      </c>
      <c r="Q48" s="83" t="str">
        <f t="shared" si="17"/>
        <v/>
      </c>
      <c r="R48" s="83" t="str">
        <f t="shared" si="18"/>
        <v/>
      </c>
      <c r="S48" s="99" t="str">
        <f t="shared" si="2"/>
        <v/>
      </c>
    </row>
    <row r="49" spans="1:19" ht="5.0999999999999996" customHeight="1" x14ac:dyDescent="0.2">
      <c r="A49" s="85"/>
      <c r="B49" s="83">
        <f t="shared" si="6"/>
        <v>2</v>
      </c>
      <c r="C49" s="117">
        <f>C48</f>
        <v>1</v>
      </c>
      <c r="M49" s="86" t="str">
        <f t="shared" si="9"/>
        <v/>
      </c>
      <c r="N49" s="86" t="str">
        <f t="shared" si="10"/>
        <v/>
      </c>
      <c r="O49" s="86" t="str">
        <f>IF(N49&lt;&gt;"",VLOOKUP($N49,'Events and Heat count'!$B:$D,2,)&amp;" - "&amp;VLOOKUP($N49,'Events and Heat count'!$B:$D,3,),"")</f>
        <v/>
      </c>
      <c r="P49" s="86" t="str">
        <f t="shared" si="11"/>
        <v/>
      </c>
      <c r="Q49" s="83" t="str">
        <f t="shared" si="17"/>
        <v/>
      </c>
      <c r="R49" s="83" t="str">
        <f t="shared" si="18"/>
        <v/>
      </c>
      <c r="S49" s="99" t="str">
        <f t="shared" si="2"/>
        <v/>
      </c>
    </row>
    <row r="50" spans="1:19" ht="15" customHeight="1" x14ac:dyDescent="0.2">
      <c r="A50" s="85"/>
      <c r="B50" s="83">
        <f t="shared" si="6"/>
        <v>2</v>
      </c>
      <c r="C50" s="117">
        <f t="shared" ref="C50:C59" si="21">C49</f>
        <v>1</v>
      </c>
      <c r="D50" s="103" t="s">
        <v>366</v>
      </c>
      <c r="E50" s="103" t="s">
        <v>369</v>
      </c>
      <c r="F50" s="103" t="s">
        <v>374</v>
      </c>
      <c r="G50" s="103" t="s">
        <v>380</v>
      </c>
      <c r="H50" s="103"/>
      <c r="I50" s="120" t="s">
        <v>381</v>
      </c>
      <c r="J50" s="120" t="s">
        <v>382</v>
      </c>
      <c r="M50" s="86" t="str">
        <f t="shared" si="9"/>
        <v/>
      </c>
      <c r="N50" s="86" t="str">
        <f t="shared" si="10"/>
        <v/>
      </c>
      <c r="O50" s="86" t="str">
        <f>IF(N50&lt;&gt;"",VLOOKUP($N50,'Events and Heat count'!$B:$D,2,)&amp;" - "&amp;VLOOKUP($N50,'Events and Heat count'!$B:$D,3,),"")</f>
        <v/>
      </c>
      <c r="P50" s="86" t="str">
        <f t="shared" si="11"/>
        <v/>
      </c>
      <c r="Q50" s="83" t="str">
        <f t="shared" si="17"/>
        <v/>
      </c>
      <c r="R50" s="83" t="str">
        <f t="shared" si="18"/>
        <v/>
      </c>
      <c r="S50" s="99" t="str">
        <f t="shared" si="2"/>
        <v/>
      </c>
    </row>
    <row r="51" spans="1:19" ht="20.100000000000001" customHeight="1" x14ac:dyDescent="0.2">
      <c r="A51" s="85" t="str">
        <f>CONCATENATE(TEXT($B51,0),TEXT($C51,0),TEXT($D51,0))</f>
        <v>211</v>
      </c>
      <c r="B51" s="83">
        <f t="shared" si="6"/>
        <v>2</v>
      </c>
      <c r="C51" s="117">
        <f t="shared" si="21"/>
        <v>1</v>
      </c>
      <c r="D51" s="118">
        <v>1</v>
      </c>
      <c r="E51" s="116" t="str">
        <f>IFERROR(VLOOKUP(CONCATENATE(TEXT($B51,0),TEXT($C51,0),TEXT($D51,0)),'Input and Results'!$S:$V,E$1,),"")</f>
        <v/>
      </c>
      <c r="F51" s="116" t="str">
        <f>IFERROR(VLOOKUP(CONCATENATE(TEXT($B51,0),TEXT($C51,0),TEXT($D51,0)),'Input and Results'!$S:$V,F$1,),"")</f>
        <v/>
      </c>
      <c r="G51" s="121" t="str">
        <f>IFERROR(VLOOKUP(CONCATENATE(TEXT($B51,0),TEXT($C51,0),TEXT($D51,0)),'Input and Results'!$S:$V,G$1,),"")</f>
        <v/>
      </c>
      <c r="H51" s="122"/>
      <c r="I51" s="123"/>
      <c r="J51" s="124"/>
      <c r="M51" s="118" t="str">
        <f t="shared" si="9"/>
        <v>1</v>
      </c>
      <c r="N51" s="118" t="str">
        <f t="shared" si="10"/>
        <v>2</v>
      </c>
      <c r="O51" s="118" t="str">
        <f>IF(N51&lt;&gt;"",VLOOKUP($N51,'Events and Heat count'!$B:$D,2,)&amp;" - "&amp;VLOOKUP($N51,'Events and Heat count'!$B:$D,3,),"")</f>
        <v>Year 5 Girls - 50m Freestyle</v>
      </c>
      <c r="P51" s="118" t="str">
        <f t="shared" si="11"/>
        <v>1</v>
      </c>
      <c r="Q51" s="116" t="str">
        <f t="shared" si="17"/>
        <v/>
      </c>
      <c r="R51" s="116" t="str">
        <f t="shared" si="18"/>
        <v/>
      </c>
      <c r="S51" s="129" t="str">
        <f t="shared" si="2"/>
        <v>___________</v>
      </c>
    </row>
    <row r="52" spans="1:19" ht="20.100000000000001" customHeight="1" x14ac:dyDescent="0.2">
      <c r="A52" s="85" t="str">
        <f t="shared" ref="A52:A58" si="22">CONCATENATE(TEXT($B52,0),TEXT($C52,0),TEXT($D52,0))</f>
        <v>212</v>
      </c>
      <c r="B52" s="83">
        <f t="shared" si="6"/>
        <v>2</v>
      </c>
      <c r="C52" s="117">
        <f t="shared" si="21"/>
        <v>1</v>
      </c>
      <c r="D52" s="118">
        <f>D51+1</f>
        <v>2</v>
      </c>
      <c r="E52" s="116" t="str">
        <f>IFERROR(VLOOKUP(CONCATENATE(TEXT($B52,0),TEXT($C52,0),TEXT($D52,0)),'Input and Results'!$S:$V,E$1,),"")</f>
        <v>Amber Harber</v>
      </c>
      <c r="F52" s="116" t="str">
        <f>IFERROR(VLOOKUP(CONCATENATE(TEXT($B52,0),TEXT($C52,0),TEXT($D52,0)),'Input and Results'!$S:$V,F$1,),"")</f>
        <v>Killigrew</v>
      </c>
      <c r="G52" s="121">
        <f>IFERROR(VLOOKUP(CONCATENATE(TEXT($B52,0),TEXT($C52,0),TEXT($D52,0)),'Input and Results'!$S:$V,G$1,),"")</f>
        <v>42.43</v>
      </c>
      <c r="H52" s="122">
        <v>43.46</v>
      </c>
      <c r="I52" s="123"/>
      <c r="J52" s="124"/>
      <c r="M52" s="86" t="str">
        <f t="shared" si="9"/>
        <v>2</v>
      </c>
      <c r="N52" s="86" t="str">
        <f t="shared" si="10"/>
        <v>2</v>
      </c>
      <c r="O52" s="86" t="str">
        <f>IF(N52&lt;&gt;"",VLOOKUP($N52,'Events and Heat count'!$B:$D,2,)&amp;" - "&amp;VLOOKUP($N52,'Events and Heat count'!$B:$D,3,),"")</f>
        <v>Year 5 Girls - 50m Freestyle</v>
      </c>
      <c r="P52" s="86" t="str">
        <f t="shared" si="11"/>
        <v>1</v>
      </c>
      <c r="Q52" s="83" t="str">
        <f t="shared" si="17"/>
        <v>Amber Harber</v>
      </c>
      <c r="R52" s="83" t="str">
        <f t="shared" si="18"/>
        <v>Killigrew</v>
      </c>
      <c r="S52" s="99" t="str">
        <f t="shared" si="2"/>
        <v>___________</v>
      </c>
    </row>
    <row r="53" spans="1:19" ht="20.100000000000001" customHeight="1" x14ac:dyDescent="0.2">
      <c r="A53" s="85" t="str">
        <f t="shared" si="22"/>
        <v>213</v>
      </c>
      <c r="B53" s="83">
        <f t="shared" si="6"/>
        <v>2</v>
      </c>
      <c r="C53" s="117">
        <f t="shared" si="21"/>
        <v>1</v>
      </c>
      <c r="D53" s="118">
        <f t="shared" ref="D53:D58" si="23">D52+1</f>
        <v>3</v>
      </c>
      <c r="E53" s="116" t="str">
        <f>IFERROR(VLOOKUP(CONCATENATE(TEXT($B53,0),TEXT($C53,0),TEXT($D53,0)),'Input and Results'!$S:$V,E$1,),"")</f>
        <v>Sasha Coltman</v>
      </c>
      <c r="F53" s="116" t="str">
        <f>IFERROR(VLOOKUP(CONCATENATE(TEXT($B53,0),TEXT($C53,0),TEXT($D53,0)),'Input and Results'!$S:$V,F$1,),"")</f>
        <v>Heathmount</v>
      </c>
      <c r="G53" s="121">
        <f>IFERROR(VLOOKUP(CONCATENATE(TEXT($B53,0),TEXT($C53,0),TEXT($D53,0)),'Input and Results'!$S:$V,G$1,),"")</f>
        <v>42.01</v>
      </c>
      <c r="H53" s="122">
        <v>42.82</v>
      </c>
      <c r="I53" s="123"/>
      <c r="J53" s="124"/>
      <c r="M53" s="86" t="str">
        <f t="shared" si="9"/>
        <v>3</v>
      </c>
      <c r="N53" s="86" t="str">
        <f t="shared" si="10"/>
        <v>2</v>
      </c>
      <c r="O53" s="86" t="str">
        <f>IF(N53&lt;&gt;"",VLOOKUP($N53,'Events and Heat count'!$B:$D,2,)&amp;" - "&amp;VLOOKUP($N53,'Events and Heat count'!$B:$D,3,),"")</f>
        <v>Year 5 Girls - 50m Freestyle</v>
      </c>
      <c r="P53" s="86" t="str">
        <f t="shared" si="11"/>
        <v>1</v>
      </c>
      <c r="Q53" s="83" t="str">
        <f t="shared" si="17"/>
        <v>Sasha Coltman</v>
      </c>
      <c r="R53" s="83" t="str">
        <f t="shared" si="18"/>
        <v>Heathmount</v>
      </c>
      <c r="S53" s="99" t="str">
        <f t="shared" si="2"/>
        <v>___________</v>
      </c>
    </row>
    <row r="54" spans="1:19" ht="20.100000000000001" customHeight="1" x14ac:dyDescent="0.2">
      <c r="A54" s="85" t="str">
        <f t="shared" si="22"/>
        <v>214</v>
      </c>
      <c r="B54" s="83">
        <f t="shared" si="6"/>
        <v>2</v>
      </c>
      <c r="C54" s="117">
        <f t="shared" si="21"/>
        <v>1</v>
      </c>
      <c r="D54" s="118">
        <f t="shared" si="23"/>
        <v>4</v>
      </c>
      <c r="E54" s="116" t="str">
        <f>IFERROR(VLOOKUP(CONCATENATE(TEXT($B54,0),TEXT($C54,0),TEXT($D54,0)),'Input and Results'!$S:$V,E$1,),"")</f>
        <v>Tilly Larner</v>
      </c>
      <c r="F54" s="116" t="str">
        <f>IFERROR(VLOOKUP(CONCATENATE(TEXT($B54,0),TEXT($C54,0),TEXT($D54,0)),'Input and Results'!$S:$V,F$1,),"")</f>
        <v>Stormont</v>
      </c>
      <c r="G54" s="121">
        <f>IFERROR(VLOOKUP(CONCATENATE(TEXT($B54,0),TEXT($C54,0),TEXT($D54,0)),'Input and Results'!$S:$V,G$1,),"")</f>
        <v>42</v>
      </c>
      <c r="H54" s="122">
        <v>38.99</v>
      </c>
      <c r="I54" s="123"/>
      <c r="J54" s="124"/>
      <c r="M54" s="86" t="str">
        <f t="shared" si="9"/>
        <v>4</v>
      </c>
      <c r="N54" s="86" t="str">
        <f t="shared" si="10"/>
        <v>2</v>
      </c>
      <c r="O54" s="86" t="str">
        <f>IF(N54&lt;&gt;"",VLOOKUP($N54,'Events and Heat count'!$B:$D,2,)&amp;" - "&amp;VLOOKUP($N54,'Events and Heat count'!$B:$D,3,),"")</f>
        <v>Year 5 Girls - 50m Freestyle</v>
      </c>
      <c r="P54" s="86" t="str">
        <f t="shared" si="11"/>
        <v>1</v>
      </c>
      <c r="Q54" s="83" t="str">
        <f t="shared" si="17"/>
        <v>Tilly Larner</v>
      </c>
      <c r="R54" s="83" t="str">
        <f t="shared" si="18"/>
        <v>Stormont</v>
      </c>
      <c r="S54" s="99" t="str">
        <f t="shared" si="2"/>
        <v>___________</v>
      </c>
    </row>
    <row r="55" spans="1:19" ht="20.100000000000001" customHeight="1" x14ac:dyDescent="0.2">
      <c r="A55" s="85" t="str">
        <f t="shared" si="22"/>
        <v>215</v>
      </c>
      <c r="B55" s="83">
        <f t="shared" si="6"/>
        <v>2</v>
      </c>
      <c r="C55" s="117">
        <f t="shared" si="21"/>
        <v>1</v>
      </c>
      <c r="D55" s="118">
        <f t="shared" si="23"/>
        <v>5</v>
      </c>
      <c r="E55" s="116" t="str">
        <f>IFERROR(VLOOKUP(CONCATENATE(TEXT($B55,0),TEXT($C55,0),TEXT($D55,0)),'Input and Results'!$S:$V,E$1,),"")</f>
        <v>Amelia Jones</v>
      </c>
      <c r="F55" s="116" t="str">
        <f>IFERROR(VLOOKUP(CONCATENATE(TEXT($B55,0),TEXT($C55,0),TEXT($D55,0)),'Input and Results'!$S:$V,F$1,),"")</f>
        <v>Russell School</v>
      </c>
      <c r="G55" s="121">
        <f>IFERROR(VLOOKUP(CONCATENATE(TEXT($B55,0),TEXT($C55,0),TEXT($D55,0)),'Input and Results'!$S:$V,G$1,),"")</f>
        <v>44.84</v>
      </c>
      <c r="H55" s="122">
        <v>44.26</v>
      </c>
      <c r="I55" s="123"/>
      <c r="J55" s="124"/>
      <c r="M55" s="86" t="str">
        <f t="shared" si="9"/>
        <v>5</v>
      </c>
      <c r="N55" s="86" t="str">
        <f t="shared" si="10"/>
        <v>2</v>
      </c>
      <c r="O55" s="86" t="str">
        <f>IF(N55&lt;&gt;"",VLOOKUP($N55,'Events and Heat count'!$B:$D,2,)&amp;" - "&amp;VLOOKUP($N55,'Events and Heat count'!$B:$D,3,),"")</f>
        <v>Year 5 Girls - 50m Freestyle</v>
      </c>
      <c r="P55" s="86" t="str">
        <f t="shared" si="11"/>
        <v>1</v>
      </c>
      <c r="Q55" s="83" t="str">
        <f t="shared" si="17"/>
        <v>Amelia Jones</v>
      </c>
      <c r="R55" s="83" t="str">
        <f t="shared" si="18"/>
        <v>Russell School</v>
      </c>
      <c r="S55" s="99" t="str">
        <f t="shared" si="2"/>
        <v>___________</v>
      </c>
    </row>
    <row r="56" spans="1:19" ht="20.100000000000001" customHeight="1" x14ac:dyDescent="0.2">
      <c r="A56" s="85" t="str">
        <f t="shared" si="22"/>
        <v>216</v>
      </c>
      <c r="B56" s="83">
        <f t="shared" si="6"/>
        <v>2</v>
      </c>
      <c r="C56" s="117">
        <f t="shared" si="21"/>
        <v>1</v>
      </c>
      <c r="D56" s="118">
        <f t="shared" si="23"/>
        <v>6</v>
      </c>
      <c r="E56" s="116" t="str">
        <f>IFERROR(VLOOKUP(CONCATENATE(TEXT($B56,0),TEXT($C56,0),TEXT($D56,0)),'Input and Results'!$S:$V,E$1,),"")</f>
        <v>Mia Hickman</v>
      </c>
      <c r="F56" s="116" t="str">
        <f>IFERROR(VLOOKUP(CONCATENATE(TEXT($B56,0),TEXT($C56,0),TEXT($D56,0)),'Input and Results'!$S:$V,F$1,),"")</f>
        <v>Berkhamsted</v>
      </c>
      <c r="G56" s="121">
        <f>IFERROR(VLOOKUP(CONCATENATE(TEXT($B56,0),TEXT($C56,0),TEXT($D56,0)),'Input and Results'!$S:$V,G$1,),"")</f>
        <v>42.61</v>
      </c>
      <c r="H56" s="122">
        <v>40.71</v>
      </c>
      <c r="I56" s="123"/>
      <c r="J56" s="124"/>
      <c r="M56" s="86" t="str">
        <f t="shared" si="9"/>
        <v>6</v>
      </c>
      <c r="N56" s="86" t="str">
        <f t="shared" si="10"/>
        <v>2</v>
      </c>
      <c r="O56" s="86" t="str">
        <f>IF(N56&lt;&gt;"",VLOOKUP($N56,'Events and Heat count'!$B:$D,2,)&amp;" - "&amp;VLOOKUP($N56,'Events and Heat count'!$B:$D,3,),"")</f>
        <v>Year 5 Girls - 50m Freestyle</v>
      </c>
      <c r="P56" s="86" t="str">
        <f t="shared" si="11"/>
        <v>1</v>
      </c>
      <c r="Q56" s="83" t="str">
        <f t="shared" si="17"/>
        <v>Mia Hickman</v>
      </c>
      <c r="R56" s="83" t="str">
        <f t="shared" si="18"/>
        <v>Berkhamsted</v>
      </c>
      <c r="S56" s="99" t="str">
        <f t="shared" si="2"/>
        <v>___________</v>
      </c>
    </row>
    <row r="57" spans="1:19" ht="20.100000000000001" customHeight="1" x14ac:dyDescent="0.2">
      <c r="A57" s="85" t="str">
        <f t="shared" si="22"/>
        <v>217</v>
      </c>
      <c r="B57" s="83">
        <f t="shared" si="6"/>
        <v>2</v>
      </c>
      <c r="C57" s="117">
        <f t="shared" si="21"/>
        <v>1</v>
      </c>
      <c r="D57" s="118">
        <f t="shared" si="23"/>
        <v>7</v>
      </c>
      <c r="E57" s="116" t="str">
        <f>IFERROR(VLOOKUP(CONCATENATE(TEXT($B57,0),TEXT($C57,0),TEXT($D57,0)),'Input and Results'!$S:$V,E$1,),"")</f>
        <v/>
      </c>
      <c r="F57" s="116" t="str">
        <f>IFERROR(VLOOKUP(CONCATENATE(TEXT($B57,0),TEXT($C57,0),TEXT($D57,0)),'Input and Results'!$S:$V,F$1,),"")</f>
        <v/>
      </c>
      <c r="G57" s="121" t="str">
        <f>IFERROR(VLOOKUP(CONCATENATE(TEXT($B57,0),TEXT($C57,0),TEXT($D57,0)),'Input and Results'!$S:$V,G$1,),"")</f>
        <v/>
      </c>
      <c r="H57" s="122"/>
      <c r="I57" s="123"/>
      <c r="J57" s="124"/>
      <c r="M57" s="86" t="str">
        <f t="shared" si="9"/>
        <v>7</v>
      </c>
      <c r="N57" s="86" t="str">
        <f t="shared" si="10"/>
        <v>2</v>
      </c>
      <c r="O57" s="86" t="str">
        <f>IF(N57&lt;&gt;"",VLOOKUP($N57,'Events and Heat count'!$B:$D,2,)&amp;" - "&amp;VLOOKUP($N57,'Events and Heat count'!$B:$D,3,),"")</f>
        <v>Year 5 Girls - 50m Freestyle</v>
      </c>
      <c r="P57" s="86" t="str">
        <f t="shared" si="11"/>
        <v>1</v>
      </c>
      <c r="Q57" s="83" t="str">
        <f t="shared" si="17"/>
        <v/>
      </c>
      <c r="R57" s="83" t="str">
        <f t="shared" si="18"/>
        <v/>
      </c>
      <c r="S57" s="99" t="str">
        <f t="shared" si="2"/>
        <v>___________</v>
      </c>
    </row>
    <row r="58" spans="1:19" ht="20.100000000000001" customHeight="1" x14ac:dyDescent="0.2">
      <c r="A58" s="85" t="str">
        <f t="shared" si="22"/>
        <v>218</v>
      </c>
      <c r="B58" s="83">
        <f t="shared" si="6"/>
        <v>2</v>
      </c>
      <c r="C58" s="117">
        <f t="shared" si="21"/>
        <v>1</v>
      </c>
      <c r="D58" s="118">
        <f t="shared" si="23"/>
        <v>8</v>
      </c>
      <c r="E58" s="116" t="str">
        <f>IFERROR(VLOOKUP(CONCATENATE(TEXT($B58,0),TEXT($C58,0),TEXT($D58,0)),'Input and Results'!$S:$V,E$1,),"")</f>
        <v/>
      </c>
      <c r="F58" s="116" t="str">
        <f>IFERROR(VLOOKUP(CONCATENATE(TEXT($B58,0),TEXT($C58,0),TEXT($D58,0)),'Input and Results'!$S:$V,F$1,),"")</f>
        <v/>
      </c>
      <c r="G58" s="121" t="str">
        <f>IFERROR(VLOOKUP(CONCATENATE(TEXT($B58,0),TEXT($C58,0),TEXT($D58,0)),'Input and Results'!$S:$V,G$1,),"")</f>
        <v/>
      </c>
      <c r="H58" s="122"/>
      <c r="I58" s="123"/>
      <c r="J58" s="124"/>
      <c r="M58" s="86" t="str">
        <f t="shared" si="9"/>
        <v>8</v>
      </c>
      <c r="N58" s="86" t="str">
        <f t="shared" si="10"/>
        <v>2</v>
      </c>
      <c r="O58" s="86" t="str">
        <f>IF(N58&lt;&gt;"",VLOOKUP($N58,'Events and Heat count'!$B:$D,2,)&amp;" - "&amp;VLOOKUP($N58,'Events and Heat count'!$B:$D,3,),"")</f>
        <v>Year 5 Girls - 50m Freestyle</v>
      </c>
      <c r="P58" s="86" t="str">
        <f t="shared" si="11"/>
        <v>1</v>
      </c>
      <c r="Q58" s="83" t="str">
        <f t="shared" si="17"/>
        <v/>
      </c>
      <c r="R58" s="83" t="str">
        <f t="shared" si="18"/>
        <v/>
      </c>
      <c r="S58" s="99" t="str">
        <f t="shared" si="2"/>
        <v>___________</v>
      </c>
    </row>
    <row r="59" spans="1:19" s="87" customFormat="1" ht="249.95" customHeight="1" x14ac:dyDescent="0.2">
      <c r="B59" s="87">
        <f t="shared" si="6"/>
        <v>2</v>
      </c>
      <c r="C59" s="117">
        <f t="shared" si="21"/>
        <v>1</v>
      </c>
      <c r="D59" s="117"/>
      <c r="E59" s="117"/>
      <c r="F59" s="117"/>
      <c r="G59" s="117"/>
      <c r="H59" s="117"/>
      <c r="I59" s="125"/>
      <c r="J59" s="125"/>
      <c r="M59" s="104" t="str">
        <f t="shared" si="9"/>
        <v/>
      </c>
      <c r="N59" s="104" t="str">
        <f t="shared" si="10"/>
        <v/>
      </c>
      <c r="O59" s="104" t="str">
        <f>IF(N59&lt;&gt;"",VLOOKUP($N59,'Events and Heat count'!$B:$D,2,)&amp;" - "&amp;VLOOKUP($N59,'Events and Heat count'!$B:$D,3,),"")</f>
        <v/>
      </c>
      <c r="P59" s="104" t="str">
        <f t="shared" si="11"/>
        <v/>
      </c>
      <c r="Q59" s="87" t="str">
        <f t="shared" si="17"/>
        <v/>
      </c>
      <c r="R59" s="87" t="str">
        <f t="shared" si="18"/>
        <v/>
      </c>
      <c r="S59" s="105" t="str">
        <f t="shared" si="2"/>
        <v/>
      </c>
    </row>
    <row r="60" spans="1:19" ht="20.100000000000001" customHeight="1" x14ac:dyDescent="0.2">
      <c r="B60" s="83">
        <f t="shared" si="6"/>
        <v>2</v>
      </c>
      <c r="C60" s="103" t="s">
        <v>368</v>
      </c>
      <c r="D60" s="119">
        <v>2</v>
      </c>
      <c r="E60" s="103" t="s">
        <v>2</v>
      </c>
      <c r="F60" s="103" t="s">
        <v>1</v>
      </c>
      <c r="G60" s="103"/>
      <c r="H60" s="103"/>
      <c r="I60" s="120"/>
      <c r="J60" s="120"/>
      <c r="M60" s="86" t="str">
        <f t="shared" si="9"/>
        <v/>
      </c>
      <c r="N60" s="86" t="str">
        <f t="shared" si="10"/>
        <v/>
      </c>
      <c r="O60" s="86" t="str">
        <f>IF(N60&lt;&gt;"",VLOOKUP($N60,'Events and Heat count'!$B:$D,2,)&amp;" - "&amp;VLOOKUP($N60,'Events and Heat count'!$B:$D,3,),"")</f>
        <v/>
      </c>
      <c r="P60" s="86" t="str">
        <f t="shared" si="11"/>
        <v/>
      </c>
      <c r="Q60" s="83" t="str">
        <f t="shared" si="17"/>
        <v/>
      </c>
      <c r="R60" s="83" t="str">
        <f t="shared" si="18"/>
        <v/>
      </c>
      <c r="S60" s="99" t="str">
        <f t="shared" si="2"/>
        <v/>
      </c>
    </row>
    <row r="61" spans="1:19" s="87" customFormat="1" ht="5.0999999999999996" customHeight="1" x14ac:dyDescent="0.2">
      <c r="B61" s="87">
        <f t="shared" si="6"/>
        <v>2</v>
      </c>
      <c r="C61" s="117"/>
      <c r="D61" s="117"/>
      <c r="E61" s="117"/>
      <c r="F61" s="117"/>
      <c r="G61" s="117"/>
      <c r="H61" s="117"/>
      <c r="I61" s="125"/>
      <c r="J61" s="125"/>
      <c r="M61" s="104" t="str">
        <f t="shared" si="9"/>
        <v/>
      </c>
      <c r="N61" s="104" t="str">
        <f t="shared" si="10"/>
        <v/>
      </c>
      <c r="O61" s="104" t="str">
        <f>IF(N61&lt;&gt;"",VLOOKUP($N61,'Events and Heat count'!$B:$D,2,)&amp;" - "&amp;VLOOKUP($N61,'Events and Heat count'!$B:$D,3,),"")</f>
        <v/>
      </c>
      <c r="P61" s="104" t="str">
        <f t="shared" si="11"/>
        <v/>
      </c>
      <c r="Q61" s="87" t="str">
        <f t="shared" si="17"/>
        <v/>
      </c>
      <c r="R61" s="87" t="str">
        <f t="shared" si="18"/>
        <v/>
      </c>
      <c r="S61" s="105" t="str">
        <f t="shared" si="2"/>
        <v/>
      </c>
    </row>
    <row r="62" spans="1:19" ht="15" customHeight="1" x14ac:dyDescent="0.2">
      <c r="A62" s="85"/>
      <c r="B62" s="83">
        <f t="shared" si="6"/>
        <v>2</v>
      </c>
      <c r="C62" s="117">
        <f>E62</f>
        <v>2</v>
      </c>
      <c r="D62" s="103" t="s">
        <v>367</v>
      </c>
      <c r="E62" s="119">
        <v>2</v>
      </c>
      <c r="M62" s="86" t="str">
        <f t="shared" si="9"/>
        <v/>
      </c>
      <c r="N62" s="86" t="str">
        <f t="shared" si="10"/>
        <v/>
      </c>
      <c r="O62" s="86" t="str">
        <f>IF(N62&lt;&gt;"",VLOOKUP($N62,'Events and Heat count'!$B:$D,2,)&amp;" - "&amp;VLOOKUP($N62,'Events and Heat count'!$B:$D,3,),"")</f>
        <v/>
      </c>
      <c r="P62" s="86" t="str">
        <f t="shared" si="11"/>
        <v/>
      </c>
      <c r="Q62" s="83" t="str">
        <f t="shared" si="17"/>
        <v/>
      </c>
      <c r="R62" s="83" t="str">
        <f t="shared" si="18"/>
        <v/>
      </c>
      <c r="S62" s="99" t="str">
        <f t="shared" si="2"/>
        <v/>
      </c>
    </row>
    <row r="63" spans="1:19" ht="5.0999999999999996" customHeight="1" x14ac:dyDescent="0.2">
      <c r="A63" s="85"/>
      <c r="B63" s="83">
        <f t="shared" si="6"/>
        <v>2</v>
      </c>
      <c r="C63" s="117">
        <f>C62</f>
        <v>2</v>
      </c>
      <c r="M63" s="86" t="str">
        <f t="shared" si="9"/>
        <v/>
      </c>
      <c r="N63" s="86" t="str">
        <f t="shared" si="10"/>
        <v/>
      </c>
      <c r="O63" s="86" t="str">
        <f>IF(N63&lt;&gt;"",VLOOKUP($N63,'Events and Heat count'!$B:$D,2,)&amp;" - "&amp;VLOOKUP($N63,'Events and Heat count'!$B:$D,3,),"")</f>
        <v/>
      </c>
      <c r="P63" s="86" t="str">
        <f t="shared" si="11"/>
        <v/>
      </c>
      <c r="Q63" s="83" t="str">
        <f t="shared" si="17"/>
        <v/>
      </c>
      <c r="R63" s="83" t="str">
        <f t="shared" si="18"/>
        <v/>
      </c>
      <c r="S63" s="99" t="str">
        <f t="shared" si="2"/>
        <v/>
      </c>
    </row>
    <row r="64" spans="1:19" ht="15" customHeight="1" x14ac:dyDescent="0.2">
      <c r="A64" s="85"/>
      <c r="B64" s="83">
        <f t="shared" si="6"/>
        <v>2</v>
      </c>
      <c r="C64" s="117">
        <f t="shared" ref="C64:C73" si="24">C63</f>
        <v>2</v>
      </c>
      <c r="D64" s="103" t="s">
        <v>366</v>
      </c>
      <c r="E64" s="103" t="s">
        <v>369</v>
      </c>
      <c r="F64" s="103" t="s">
        <v>374</v>
      </c>
      <c r="G64" s="103" t="s">
        <v>380</v>
      </c>
      <c r="H64" s="103"/>
      <c r="I64" s="120" t="s">
        <v>381</v>
      </c>
      <c r="J64" s="120" t="s">
        <v>382</v>
      </c>
      <c r="M64" s="86" t="str">
        <f t="shared" si="9"/>
        <v/>
      </c>
      <c r="N64" s="86" t="str">
        <f t="shared" si="10"/>
        <v/>
      </c>
      <c r="O64" s="86" t="str">
        <f>IF(N64&lt;&gt;"",VLOOKUP($N64,'Events and Heat count'!$B:$D,2,)&amp;" - "&amp;VLOOKUP($N64,'Events and Heat count'!$B:$D,3,),"")</f>
        <v/>
      </c>
      <c r="P64" s="86" t="str">
        <f t="shared" si="11"/>
        <v/>
      </c>
      <c r="Q64" s="83" t="str">
        <f t="shared" si="17"/>
        <v/>
      </c>
      <c r="R64" s="83" t="str">
        <f t="shared" si="18"/>
        <v/>
      </c>
      <c r="S64" s="99" t="str">
        <f t="shared" si="2"/>
        <v/>
      </c>
    </row>
    <row r="65" spans="1:19" ht="20.100000000000001" customHeight="1" x14ac:dyDescent="0.2">
      <c r="A65" s="85" t="str">
        <f>CONCATENATE(TEXT($B65,0),TEXT($C65,0),TEXT($D65,0))</f>
        <v>221</v>
      </c>
      <c r="B65" s="83">
        <f t="shared" si="6"/>
        <v>2</v>
      </c>
      <c r="C65" s="117">
        <f t="shared" si="24"/>
        <v>2</v>
      </c>
      <c r="D65" s="118">
        <v>1</v>
      </c>
      <c r="E65" s="116" t="str">
        <f>IFERROR(VLOOKUP(CONCATENATE(TEXT($B65,0),TEXT($C65,0),TEXT($D65,0)),'Input and Results'!$S:$V,E$1,),"")</f>
        <v>Emma Hockney</v>
      </c>
      <c r="F65" s="116" t="str">
        <f>IFERROR(VLOOKUP(CONCATENATE(TEXT($B65,0),TEXT($C65,0),TEXT($D65,0)),'Input and Results'!$S:$V,F$1,),"")</f>
        <v>Berkhamsted</v>
      </c>
      <c r="G65" s="121">
        <f>IFERROR(VLOOKUP(CONCATENATE(TEXT($B65,0),TEXT($C65,0),TEXT($D65,0)),'Input and Results'!$S:$V,G$1,),"")</f>
        <v>41.73</v>
      </c>
      <c r="H65" s="122">
        <v>41.95</v>
      </c>
      <c r="I65" s="123"/>
      <c r="J65" s="124"/>
      <c r="M65" s="118" t="str">
        <f t="shared" si="9"/>
        <v>1</v>
      </c>
      <c r="N65" s="118" t="str">
        <f t="shared" si="10"/>
        <v>2</v>
      </c>
      <c r="O65" s="118" t="str">
        <f>IF(N65&lt;&gt;"",VLOOKUP($N65,'Events and Heat count'!$B:$D,2,)&amp;" - "&amp;VLOOKUP($N65,'Events and Heat count'!$B:$D,3,),"")</f>
        <v>Year 5 Girls - 50m Freestyle</v>
      </c>
      <c r="P65" s="118" t="str">
        <f t="shared" si="11"/>
        <v>2</v>
      </c>
      <c r="Q65" s="116" t="str">
        <f t="shared" si="17"/>
        <v>Emma Hockney</v>
      </c>
      <c r="R65" s="116" t="str">
        <f t="shared" si="18"/>
        <v>Berkhamsted</v>
      </c>
      <c r="S65" s="129" t="str">
        <f t="shared" si="2"/>
        <v>___________</v>
      </c>
    </row>
    <row r="66" spans="1:19" ht="20.100000000000001" customHeight="1" x14ac:dyDescent="0.2">
      <c r="A66" s="85" t="str">
        <f t="shared" ref="A66:A72" si="25">CONCATENATE(TEXT($B66,0),TEXT($C66,0),TEXT($D66,0))</f>
        <v>222</v>
      </c>
      <c r="B66" s="83">
        <f t="shared" si="6"/>
        <v>2</v>
      </c>
      <c r="C66" s="117">
        <f t="shared" si="24"/>
        <v>2</v>
      </c>
      <c r="D66" s="118">
        <f>D65+1</f>
        <v>2</v>
      </c>
      <c r="E66" s="116" t="str">
        <f>IFERROR(VLOOKUP(CONCATENATE(TEXT($B66,0),TEXT($C66,0),TEXT($D66,0)),'Input and Results'!$S:$V,E$1,),"")</f>
        <v>Evie Light</v>
      </c>
      <c r="F66" s="116" t="str">
        <f>IFERROR(VLOOKUP(CONCATENATE(TEXT($B66,0),TEXT($C66,0),TEXT($D66,0)),'Input and Results'!$S:$V,F$1,),"")</f>
        <v>Berkhamsted</v>
      </c>
      <c r="G66" s="121">
        <f>IFERROR(VLOOKUP(CONCATENATE(TEXT($B66,0),TEXT($C66,0),TEXT($D66,0)),'Input and Results'!$S:$V,G$1,),"")</f>
        <v>41.5</v>
      </c>
      <c r="H66" s="122">
        <v>42.26</v>
      </c>
      <c r="I66" s="123"/>
      <c r="J66" s="124"/>
      <c r="M66" s="86" t="str">
        <f t="shared" si="9"/>
        <v>2</v>
      </c>
      <c r="N66" s="86" t="str">
        <f t="shared" si="10"/>
        <v>2</v>
      </c>
      <c r="O66" s="86" t="str">
        <f>IF(N66&lt;&gt;"",VLOOKUP($N66,'Events and Heat count'!$B:$D,2,)&amp;" - "&amp;VLOOKUP($N66,'Events and Heat count'!$B:$D,3,),"")</f>
        <v>Year 5 Girls - 50m Freestyle</v>
      </c>
      <c r="P66" s="86" t="str">
        <f t="shared" si="11"/>
        <v>2</v>
      </c>
      <c r="Q66" s="83" t="str">
        <f t="shared" si="17"/>
        <v>Evie Light</v>
      </c>
      <c r="R66" s="83" t="str">
        <f t="shared" si="18"/>
        <v>Berkhamsted</v>
      </c>
      <c r="S66" s="99" t="str">
        <f t="shared" si="2"/>
        <v>___________</v>
      </c>
    </row>
    <row r="67" spans="1:19" ht="20.100000000000001" customHeight="1" x14ac:dyDescent="0.2">
      <c r="A67" s="85" t="str">
        <f t="shared" si="25"/>
        <v>223</v>
      </c>
      <c r="B67" s="83">
        <f t="shared" si="6"/>
        <v>2</v>
      </c>
      <c r="C67" s="117">
        <f t="shared" si="24"/>
        <v>2</v>
      </c>
      <c r="D67" s="118">
        <f t="shared" ref="D67:D72" si="26">D66+1</f>
        <v>3</v>
      </c>
      <c r="E67" s="116" t="str">
        <f>IFERROR(VLOOKUP(CONCATENATE(TEXT($B67,0),TEXT($C67,0),TEXT($D67,0)),'Input and Results'!$S:$V,E$1,),"")</f>
        <v>Molly Hagan</v>
      </c>
      <c r="F67" s="116" t="str">
        <f>IFERROR(VLOOKUP(CONCATENATE(TEXT($B67,0),TEXT($C67,0),TEXT($D67,0)),'Input and Results'!$S:$V,F$1,),"")</f>
        <v>Heath Mount</v>
      </c>
      <c r="G67" s="121">
        <f>IFERROR(VLOOKUP(CONCATENATE(TEXT($B67,0),TEXT($C67,0),TEXT($D67,0)),'Input and Results'!$S:$V,G$1,),"")</f>
        <v>41.1</v>
      </c>
      <c r="H67" s="122">
        <v>40.700000000000003</v>
      </c>
      <c r="I67" s="123"/>
      <c r="J67" s="124"/>
      <c r="M67" s="86" t="str">
        <f t="shared" si="9"/>
        <v>3</v>
      </c>
      <c r="N67" s="86" t="str">
        <f t="shared" si="10"/>
        <v>2</v>
      </c>
      <c r="O67" s="86" t="str">
        <f>IF(N67&lt;&gt;"",VLOOKUP($N67,'Events and Heat count'!$B:$D,2,)&amp;" - "&amp;VLOOKUP($N67,'Events and Heat count'!$B:$D,3,),"")</f>
        <v>Year 5 Girls - 50m Freestyle</v>
      </c>
      <c r="P67" s="86" t="str">
        <f t="shared" si="11"/>
        <v>2</v>
      </c>
      <c r="Q67" s="83" t="str">
        <f t="shared" si="17"/>
        <v>Molly Hagan</v>
      </c>
      <c r="R67" s="83" t="str">
        <f t="shared" si="18"/>
        <v>Heath Mount</v>
      </c>
      <c r="S67" s="99" t="str">
        <f t="shared" si="2"/>
        <v>___________</v>
      </c>
    </row>
    <row r="68" spans="1:19" ht="20.100000000000001" customHeight="1" x14ac:dyDescent="0.2">
      <c r="A68" s="85" t="str">
        <f t="shared" si="25"/>
        <v>224</v>
      </c>
      <c r="B68" s="83">
        <f t="shared" si="6"/>
        <v>2</v>
      </c>
      <c r="C68" s="117">
        <f t="shared" si="24"/>
        <v>2</v>
      </c>
      <c r="D68" s="118">
        <f t="shared" si="26"/>
        <v>4</v>
      </c>
      <c r="E68" s="116" t="str">
        <f>IFERROR(VLOOKUP(CONCATENATE(TEXT($B68,0),TEXT($C68,0),TEXT($D68,0)),'Input and Results'!$S:$V,E$1,),"")</f>
        <v xml:space="preserve">Jemima  Cadge </v>
      </c>
      <c r="F68" s="116" t="str">
        <f>IFERROR(VLOOKUP(CONCATENATE(TEXT($B68,0),TEXT($C68,0),TEXT($D68,0)),'Input and Results'!$S:$V,F$1,),"")</f>
        <v>Berkhamsted</v>
      </c>
      <c r="G68" s="121">
        <f>IFERROR(VLOOKUP(CONCATENATE(TEXT($B68,0),TEXT($C68,0),TEXT($D68,0)),'Input and Results'!$S:$V,G$1,),"")</f>
        <v>40.9</v>
      </c>
      <c r="H68" s="122">
        <v>41.69</v>
      </c>
      <c r="I68" s="123"/>
      <c r="J68" s="124"/>
      <c r="M68" s="86" t="str">
        <f t="shared" si="9"/>
        <v>4</v>
      </c>
      <c r="N68" s="86" t="str">
        <f t="shared" si="10"/>
        <v>2</v>
      </c>
      <c r="O68" s="86" t="str">
        <f>IF(N68&lt;&gt;"",VLOOKUP($N68,'Events and Heat count'!$B:$D,2,)&amp;" - "&amp;VLOOKUP($N68,'Events and Heat count'!$B:$D,3,),"")</f>
        <v>Year 5 Girls - 50m Freestyle</v>
      </c>
      <c r="P68" s="86" t="str">
        <f t="shared" si="11"/>
        <v>2</v>
      </c>
      <c r="Q68" s="83" t="str">
        <f t="shared" si="17"/>
        <v xml:space="preserve">Jemima  Cadge </v>
      </c>
      <c r="R68" s="83" t="str">
        <f t="shared" si="18"/>
        <v>Berkhamsted</v>
      </c>
      <c r="S68" s="99" t="str">
        <f t="shared" si="2"/>
        <v>___________</v>
      </c>
    </row>
    <row r="69" spans="1:19" ht="20.100000000000001" customHeight="1" x14ac:dyDescent="0.2">
      <c r="A69" s="85" t="str">
        <f t="shared" si="25"/>
        <v>225</v>
      </c>
      <c r="B69" s="83">
        <f t="shared" si="6"/>
        <v>2</v>
      </c>
      <c r="C69" s="117">
        <f t="shared" si="24"/>
        <v>2</v>
      </c>
      <c r="D69" s="118">
        <f t="shared" si="26"/>
        <v>5</v>
      </c>
      <c r="E69" s="116" t="str">
        <f>IFERROR(VLOOKUP(CONCATENATE(TEXT($B69,0),TEXT($C69,0),TEXT($D69,0)),'Input and Results'!$S:$V,E$1,),"")</f>
        <v>Olivia Riley</v>
      </c>
      <c r="F69" s="116" t="str">
        <f>IFERROR(VLOOKUP(CONCATENATE(TEXT($B69,0),TEXT($C69,0),TEXT($D69,0)),'Input and Results'!$S:$V,F$1,),"")</f>
        <v>De Havilland</v>
      </c>
      <c r="G69" s="121">
        <f>IFERROR(VLOOKUP(CONCATENATE(TEXT($B69,0),TEXT($C69,0),TEXT($D69,0)),'Input and Results'!$S:$V,G$1,),"")</f>
        <v>41.06</v>
      </c>
      <c r="H69" s="122">
        <v>40.1</v>
      </c>
      <c r="I69" s="123"/>
      <c r="J69" s="124"/>
      <c r="M69" s="86" t="str">
        <f t="shared" si="9"/>
        <v>5</v>
      </c>
      <c r="N69" s="86" t="str">
        <f t="shared" si="10"/>
        <v>2</v>
      </c>
      <c r="O69" s="86" t="str">
        <f>IF(N69&lt;&gt;"",VLOOKUP($N69,'Events and Heat count'!$B:$D,2,)&amp;" - "&amp;VLOOKUP($N69,'Events and Heat count'!$B:$D,3,),"")</f>
        <v>Year 5 Girls - 50m Freestyle</v>
      </c>
      <c r="P69" s="86" t="str">
        <f t="shared" si="11"/>
        <v>2</v>
      </c>
      <c r="Q69" s="83" t="str">
        <f t="shared" ref="Q69:Q100" si="27">IF($A69&lt;&gt;0,VLOOKUP($A69,$A:$F,5,),"")</f>
        <v>Olivia Riley</v>
      </c>
      <c r="R69" s="83" t="str">
        <f t="shared" ref="R69:R100" si="28">IF($A69&lt;&gt;0,VLOOKUP($A69,$A:$F,6,),"")</f>
        <v>De Havilland</v>
      </c>
      <c r="S69" s="99" t="str">
        <f t="shared" ref="S69:S100" si="29">IF($A69&lt;&gt;0,"___________","")</f>
        <v>___________</v>
      </c>
    </row>
    <row r="70" spans="1:19" ht="20.100000000000001" customHeight="1" x14ac:dyDescent="0.2">
      <c r="A70" s="85" t="str">
        <f t="shared" si="25"/>
        <v>226</v>
      </c>
      <c r="B70" s="83">
        <f t="shared" si="6"/>
        <v>2</v>
      </c>
      <c r="C70" s="117">
        <f t="shared" si="24"/>
        <v>2</v>
      </c>
      <c r="D70" s="118">
        <f t="shared" si="26"/>
        <v>6</v>
      </c>
      <c r="E70" s="116" t="str">
        <f>IFERROR(VLOOKUP(CONCATENATE(TEXT($B70,0),TEXT($C70,0),TEXT($D70,0)),'Input and Results'!$S:$V,E$1,),"")</f>
        <v>Áine Dunwoodie</v>
      </c>
      <c r="F70" s="116" t="str">
        <f>IFERROR(VLOOKUP(CONCATENATE(TEXT($B70,0),TEXT($C70,0),TEXT($D70,0)),'Input and Results'!$S:$V,F$1,),"")</f>
        <v>Abbot's Hill</v>
      </c>
      <c r="G70" s="121">
        <f>IFERROR(VLOOKUP(CONCATENATE(TEXT($B70,0),TEXT($C70,0),TEXT($D70,0)),'Input and Results'!$S:$V,G$1,),"")</f>
        <v>41.35</v>
      </c>
      <c r="H70" s="122">
        <v>43.17</v>
      </c>
      <c r="I70" s="123"/>
      <c r="J70" s="124"/>
      <c r="M70" s="86" t="str">
        <f t="shared" si="9"/>
        <v>6</v>
      </c>
      <c r="N70" s="86" t="str">
        <f t="shared" si="10"/>
        <v>2</v>
      </c>
      <c r="O70" s="86" t="str">
        <f>IF(N70&lt;&gt;"",VLOOKUP($N70,'Events and Heat count'!$B:$D,2,)&amp;" - "&amp;VLOOKUP($N70,'Events and Heat count'!$B:$D,3,),"")</f>
        <v>Year 5 Girls - 50m Freestyle</v>
      </c>
      <c r="P70" s="86" t="str">
        <f t="shared" si="11"/>
        <v>2</v>
      </c>
      <c r="Q70" s="83" t="str">
        <f t="shared" si="27"/>
        <v>Áine Dunwoodie</v>
      </c>
      <c r="R70" s="83" t="str">
        <f t="shared" si="28"/>
        <v>Abbot's Hill</v>
      </c>
      <c r="S70" s="99" t="str">
        <f t="shared" si="29"/>
        <v>___________</v>
      </c>
    </row>
    <row r="71" spans="1:19" ht="20.100000000000001" customHeight="1" x14ac:dyDescent="0.2">
      <c r="A71" s="85" t="str">
        <f t="shared" si="25"/>
        <v>227</v>
      </c>
      <c r="B71" s="83">
        <f t="shared" si="6"/>
        <v>2</v>
      </c>
      <c r="C71" s="117">
        <f t="shared" si="24"/>
        <v>2</v>
      </c>
      <c r="D71" s="118">
        <f t="shared" si="26"/>
        <v>7</v>
      </c>
      <c r="E71" s="116" t="str">
        <f>IFERROR(VLOOKUP(CONCATENATE(TEXT($B71,0),TEXT($C71,0),TEXT($D71,0)),'Input and Results'!$S:$V,E$1,),"")</f>
        <v>Zoë Condon</v>
      </c>
      <c r="F71" s="116" t="str">
        <f>IFERROR(VLOOKUP(CONCATENATE(TEXT($B71,0),TEXT($C71,0),TEXT($D71,0)),'Input and Results'!$S:$V,F$1,),"")</f>
        <v>Divine Saviour</v>
      </c>
      <c r="G71" s="121">
        <f>IFERROR(VLOOKUP(CONCATENATE(TEXT($B71,0),TEXT($C71,0),TEXT($D71,0)),'Input and Results'!$S:$V,G$1,),"")</f>
        <v>41.72</v>
      </c>
      <c r="H71" s="122">
        <v>37.92</v>
      </c>
      <c r="I71" s="123"/>
      <c r="J71" s="124"/>
      <c r="M71" s="86" t="str">
        <f t="shared" si="9"/>
        <v>7</v>
      </c>
      <c r="N71" s="86" t="str">
        <f t="shared" si="10"/>
        <v>2</v>
      </c>
      <c r="O71" s="86" t="str">
        <f>IF(N71&lt;&gt;"",VLOOKUP($N71,'Events and Heat count'!$B:$D,2,)&amp;" - "&amp;VLOOKUP($N71,'Events and Heat count'!$B:$D,3,),"")</f>
        <v>Year 5 Girls - 50m Freestyle</v>
      </c>
      <c r="P71" s="86" t="str">
        <f t="shared" si="11"/>
        <v>2</v>
      </c>
      <c r="Q71" s="83" t="str">
        <f t="shared" si="27"/>
        <v>Zoë Condon</v>
      </c>
      <c r="R71" s="83" t="str">
        <f t="shared" si="28"/>
        <v>Divine Saviour</v>
      </c>
      <c r="S71" s="99" t="str">
        <f t="shared" si="29"/>
        <v>___________</v>
      </c>
    </row>
    <row r="72" spans="1:19" ht="20.100000000000001" customHeight="1" x14ac:dyDescent="0.2">
      <c r="A72" s="85" t="str">
        <f t="shared" si="25"/>
        <v>228</v>
      </c>
      <c r="B72" s="83">
        <f t="shared" si="6"/>
        <v>2</v>
      </c>
      <c r="C72" s="117">
        <f t="shared" si="24"/>
        <v>2</v>
      </c>
      <c r="D72" s="118">
        <f t="shared" si="26"/>
        <v>8</v>
      </c>
      <c r="E72" s="116" t="str">
        <f>IFERROR(VLOOKUP(CONCATENATE(TEXT($B72,0),TEXT($C72,0),TEXT($D72,0)),'Input and Results'!$S:$V,E$1,),"")</f>
        <v>Christina Soulsby</v>
      </c>
      <c r="F72" s="116" t="str">
        <f>IFERROR(VLOOKUP(CONCATENATE(TEXT($B72,0),TEXT($C72,0),TEXT($D72,0)),'Input and Results'!$S:$V,F$1,),"")</f>
        <v>Berkhamsted</v>
      </c>
      <c r="G72" s="121">
        <f>IFERROR(VLOOKUP(CONCATENATE(TEXT($B72,0),TEXT($C72,0),TEXT($D72,0)),'Input and Results'!$S:$V,G$1,),"")</f>
        <v>41.84</v>
      </c>
      <c r="H72" s="122">
        <v>38.22</v>
      </c>
      <c r="I72" s="123"/>
      <c r="J72" s="124"/>
      <c r="M72" s="86" t="str">
        <f t="shared" si="9"/>
        <v>8</v>
      </c>
      <c r="N72" s="86" t="str">
        <f t="shared" si="10"/>
        <v>2</v>
      </c>
      <c r="O72" s="86" t="str">
        <f>IF(N72&lt;&gt;"",VLOOKUP($N72,'Events and Heat count'!$B:$D,2,)&amp;" - "&amp;VLOOKUP($N72,'Events and Heat count'!$B:$D,3,),"")</f>
        <v>Year 5 Girls - 50m Freestyle</v>
      </c>
      <c r="P72" s="86" t="str">
        <f t="shared" si="11"/>
        <v>2</v>
      </c>
      <c r="Q72" s="83" t="str">
        <f t="shared" si="27"/>
        <v>Christina Soulsby</v>
      </c>
      <c r="R72" s="83" t="str">
        <f t="shared" si="28"/>
        <v>Berkhamsted</v>
      </c>
      <c r="S72" s="99" t="str">
        <f t="shared" si="29"/>
        <v>___________</v>
      </c>
    </row>
    <row r="73" spans="1:19" s="87" customFormat="1" ht="249.95" customHeight="1" x14ac:dyDescent="0.2">
      <c r="B73" s="87">
        <f t="shared" si="6"/>
        <v>2</v>
      </c>
      <c r="C73" s="117">
        <f t="shared" si="24"/>
        <v>2</v>
      </c>
      <c r="D73" s="117"/>
      <c r="E73" s="117"/>
      <c r="F73" s="117"/>
      <c r="G73" s="117"/>
      <c r="H73" s="117"/>
      <c r="I73" s="125"/>
      <c r="J73" s="125"/>
      <c r="M73" s="104" t="str">
        <f t="shared" si="9"/>
        <v/>
      </c>
      <c r="N73" s="104" t="str">
        <f t="shared" si="10"/>
        <v/>
      </c>
      <c r="O73" s="104" t="str">
        <f>IF(N73&lt;&gt;"",VLOOKUP($N73,'Events and Heat count'!$B:$D,2,)&amp;" - "&amp;VLOOKUP($N73,'Events and Heat count'!$B:$D,3,),"")</f>
        <v/>
      </c>
      <c r="P73" s="104" t="str">
        <f t="shared" si="11"/>
        <v/>
      </c>
      <c r="Q73" s="87" t="str">
        <f t="shared" si="27"/>
        <v/>
      </c>
      <c r="R73" s="87" t="str">
        <f t="shared" si="28"/>
        <v/>
      </c>
      <c r="S73" s="105" t="str">
        <f t="shared" si="29"/>
        <v/>
      </c>
    </row>
    <row r="74" spans="1:19" ht="20.100000000000001" customHeight="1" x14ac:dyDescent="0.2">
      <c r="B74" s="83">
        <f t="shared" si="6"/>
        <v>2</v>
      </c>
      <c r="C74" s="103" t="s">
        <v>368</v>
      </c>
      <c r="D74" s="119">
        <v>2</v>
      </c>
      <c r="E74" s="103" t="s">
        <v>2</v>
      </c>
      <c r="F74" s="103" t="s">
        <v>1</v>
      </c>
      <c r="G74" s="103"/>
      <c r="H74" s="103"/>
      <c r="I74" s="120"/>
      <c r="J74" s="120"/>
      <c r="M74" s="86" t="str">
        <f t="shared" ref="M74:M106" si="30">IF($A74&lt;&gt;0,MID($A74,3,1),"")</f>
        <v/>
      </c>
      <c r="N74" s="86" t="str">
        <f t="shared" ref="N74:N106" si="31">IF($A74&lt;&gt;0,MID($A74,1,1),"")</f>
        <v/>
      </c>
      <c r="O74" s="86" t="str">
        <f>IF(N74&lt;&gt;"",VLOOKUP($N74,'Events and Heat count'!$B:$D,2,)&amp;" - "&amp;VLOOKUP($N74,'Events and Heat count'!$B:$D,3,),"")</f>
        <v/>
      </c>
      <c r="P74" s="86" t="str">
        <f t="shared" ref="P74:P100" si="32">IF($A74&lt;&gt;0,MID($A74,2,1),"")</f>
        <v/>
      </c>
      <c r="Q74" s="83" t="str">
        <f t="shared" si="27"/>
        <v/>
      </c>
      <c r="R74" s="83" t="str">
        <f t="shared" si="28"/>
        <v/>
      </c>
      <c r="S74" s="99" t="str">
        <f t="shared" si="29"/>
        <v/>
      </c>
    </row>
    <row r="75" spans="1:19" s="87" customFormat="1" ht="5.0999999999999996" customHeight="1" x14ac:dyDescent="0.2">
      <c r="B75" s="87">
        <f t="shared" si="6"/>
        <v>2</v>
      </c>
      <c r="C75" s="117"/>
      <c r="D75" s="117"/>
      <c r="E75" s="117"/>
      <c r="F75" s="117"/>
      <c r="G75" s="117"/>
      <c r="H75" s="117"/>
      <c r="I75" s="125"/>
      <c r="J75" s="125"/>
      <c r="M75" s="104" t="str">
        <f t="shared" si="30"/>
        <v/>
      </c>
      <c r="N75" s="104" t="str">
        <f t="shared" si="31"/>
        <v/>
      </c>
      <c r="O75" s="104" t="str">
        <f>IF(N75&lt;&gt;"",VLOOKUP($N75,'Events and Heat count'!$B:$D,2,)&amp;" - "&amp;VLOOKUP($N75,'Events and Heat count'!$B:$D,3,),"")</f>
        <v/>
      </c>
      <c r="P75" s="104" t="str">
        <f t="shared" si="32"/>
        <v/>
      </c>
      <c r="Q75" s="87" t="str">
        <f t="shared" si="27"/>
        <v/>
      </c>
      <c r="R75" s="87" t="str">
        <f t="shared" si="28"/>
        <v/>
      </c>
      <c r="S75" s="105" t="str">
        <f t="shared" si="29"/>
        <v/>
      </c>
    </row>
    <row r="76" spans="1:19" ht="15" customHeight="1" x14ac:dyDescent="0.2">
      <c r="A76" s="85"/>
      <c r="B76" s="83">
        <f t="shared" si="6"/>
        <v>2</v>
      </c>
      <c r="C76" s="117">
        <f>E76</f>
        <v>3</v>
      </c>
      <c r="D76" s="103" t="s">
        <v>367</v>
      </c>
      <c r="E76" s="119">
        <v>3</v>
      </c>
      <c r="M76" s="86" t="str">
        <f t="shared" si="30"/>
        <v/>
      </c>
      <c r="N76" s="86" t="str">
        <f t="shared" si="31"/>
        <v/>
      </c>
      <c r="O76" s="86" t="str">
        <f>IF(N76&lt;&gt;"",VLOOKUP($N76,'Events and Heat count'!$B:$D,2,)&amp;" - "&amp;VLOOKUP($N76,'Events and Heat count'!$B:$D,3,),"")</f>
        <v/>
      </c>
      <c r="P76" s="86" t="str">
        <f t="shared" si="32"/>
        <v/>
      </c>
      <c r="Q76" s="83" t="str">
        <f t="shared" si="27"/>
        <v/>
      </c>
      <c r="R76" s="83" t="str">
        <f t="shared" si="28"/>
        <v/>
      </c>
      <c r="S76" s="99" t="str">
        <f t="shared" si="29"/>
        <v/>
      </c>
    </row>
    <row r="77" spans="1:19" ht="5.0999999999999996" customHeight="1" x14ac:dyDescent="0.2">
      <c r="A77" s="85"/>
      <c r="B77" s="83">
        <f t="shared" si="6"/>
        <v>2</v>
      </c>
      <c r="C77" s="117">
        <f>C76</f>
        <v>3</v>
      </c>
      <c r="M77" s="86" t="str">
        <f t="shared" si="30"/>
        <v/>
      </c>
      <c r="N77" s="86" t="str">
        <f t="shared" si="31"/>
        <v/>
      </c>
      <c r="O77" s="86" t="str">
        <f>IF(N77&lt;&gt;"",VLOOKUP($N77,'Events and Heat count'!$B:$D,2,)&amp;" - "&amp;VLOOKUP($N77,'Events and Heat count'!$B:$D,3,),"")</f>
        <v/>
      </c>
      <c r="P77" s="86" t="str">
        <f t="shared" si="32"/>
        <v/>
      </c>
      <c r="Q77" s="83" t="str">
        <f t="shared" si="27"/>
        <v/>
      </c>
      <c r="R77" s="83" t="str">
        <f t="shared" si="28"/>
        <v/>
      </c>
      <c r="S77" s="99" t="str">
        <f t="shared" si="29"/>
        <v/>
      </c>
    </row>
    <row r="78" spans="1:19" ht="15" customHeight="1" x14ac:dyDescent="0.2">
      <c r="A78" s="85"/>
      <c r="B78" s="83">
        <f t="shared" ref="B78:B101" si="33">B77</f>
        <v>2</v>
      </c>
      <c r="C78" s="117">
        <f t="shared" ref="C78:C101" si="34">C77</f>
        <v>3</v>
      </c>
      <c r="D78" s="103" t="s">
        <v>366</v>
      </c>
      <c r="E78" s="103" t="s">
        <v>369</v>
      </c>
      <c r="F78" s="103" t="s">
        <v>374</v>
      </c>
      <c r="G78" s="103" t="s">
        <v>380</v>
      </c>
      <c r="H78" s="103"/>
      <c r="I78" s="120" t="s">
        <v>381</v>
      </c>
      <c r="J78" s="120" t="s">
        <v>382</v>
      </c>
      <c r="M78" s="86" t="str">
        <f t="shared" si="30"/>
        <v/>
      </c>
      <c r="N78" s="86" t="str">
        <f t="shared" si="31"/>
        <v/>
      </c>
      <c r="O78" s="86" t="str">
        <f>IF(N78&lt;&gt;"",VLOOKUP($N78,'Events and Heat count'!$B:$D,2,)&amp;" - "&amp;VLOOKUP($N78,'Events and Heat count'!$B:$D,3,),"")</f>
        <v/>
      </c>
      <c r="P78" s="86" t="str">
        <f t="shared" si="32"/>
        <v/>
      </c>
      <c r="Q78" s="83" t="str">
        <f t="shared" si="27"/>
        <v/>
      </c>
      <c r="R78" s="83" t="str">
        <f t="shared" si="28"/>
        <v/>
      </c>
      <c r="S78" s="99" t="str">
        <f t="shared" si="29"/>
        <v/>
      </c>
    </row>
    <row r="79" spans="1:19" ht="20.100000000000001" customHeight="1" x14ac:dyDescent="0.2">
      <c r="A79" s="85" t="str">
        <f>CONCATENATE(TEXT($B79,0),TEXT($C79,0),TEXT($D79,0))</f>
        <v>231</v>
      </c>
      <c r="B79" s="83">
        <f t="shared" si="33"/>
        <v>2</v>
      </c>
      <c r="C79" s="117">
        <f t="shared" si="34"/>
        <v>3</v>
      </c>
      <c r="D79" s="118">
        <v>1</v>
      </c>
      <c r="E79" s="116" t="str">
        <f>IFERROR(VLOOKUP(CONCATENATE(TEXT($B79,0),TEXT($C79,0),TEXT($D79,0)),'Input and Results'!$S:$V,E$1,),"")</f>
        <v>Amelia Dewar</v>
      </c>
      <c r="F79" s="116" t="str">
        <f>IFERROR(VLOOKUP(CONCATENATE(TEXT($B79,0),TEXT($C79,0),TEXT($D79,0)),'Input and Results'!$S:$V,F$1,),"")</f>
        <v>Berkhamsted</v>
      </c>
      <c r="G79" s="121">
        <f>IFERROR(VLOOKUP(CONCATENATE(TEXT($B79,0),TEXT($C79,0),TEXT($D79,0)),'Input and Results'!$S:$V,G$1,),"")</f>
        <v>40.18</v>
      </c>
      <c r="H79" s="122">
        <v>39.25</v>
      </c>
      <c r="I79" s="123"/>
      <c r="J79" s="124"/>
      <c r="M79" s="118" t="str">
        <f t="shared" si="30"/>
        <v>1</v>
      </c>
      <c r="N79" s="118" t="str">
        <f t="shared" si="31"/>
        <v>2</v>
      </c>
      <c r="O79" s="118" t="str">
        <f>IF(N79&lt;&gt;"",VLOOKUP($N79,'Events and Heat count'!$B:$D,2,)&amp;" - "&amp;VLOOKUP($N79,'Events and Heat count'!$B:$D,3,),"")</f>
        <v>Year 5 Girls - 50m Freestyle</v>
      </c>
      <c r="P79" s="118" t="str">
        <f t="shared" si="32"/>
        <v>3</v>
      </c>
      <c r="Q79" s="116" t="str">
        <f t="shared" si="27"/>
        <v>Amelia Dewar</v>
      </c>
      <c r="R79" s="116" t="str">
        <f t="shared" si="28"/>
        <v>Berkhamsted</v>
      </c>
      <c r="S79" s="129" t="str">
        <f t="shared" si="29"/>
        <v>___________</v>
      </c>
    </row>
    <row r="80" spans="1:19" ht="20.100000000000001" customHeight="1" x14ac:dyDescent="0.2">
      <c r="A80" s="85" t="str">
        <f t="shared" ref="A80:A86" si="35">CONCATENATE(TEXT($B80,0),TEXT($C80,0),TEXT($D80,0))</f>
        <v>232</v>
      </c>
      <c r="B80" s="83">
        <f t="shared" si="33"/>
        <v>2</v>
      </c>
      <c r="C80" s="117">
        <f t="shared" si="34"/>
        <v>3</v>
      </c>
      <c r="D80" s="118">
        <f>D79+1</f>
        <v>2</v>
      </c>
      <c r="E80" s="116" t="str">
        <f>IFERROR(VLOOKUP(CONCATENATE(TEXT($B80,0),TEXT($C80,0),TEXT($D80,0)),'Input and Results'!$S:$V,E$1,),"")</f>
        <v>Jemimah Donn</v>
      </c>
      <c r="F80" s="116" t="str">
        <f>IFERROR(VLOOKUP(CONCATENATE(TEXT($B80,0),TEXT($C80,0),TEXT($D80,0)),'Input and Results'!$S:$V,F$1,),"")</f>
        <v>Chesham Prep</v>
      </c>
      <c r="G80" s="121">
        <f>IFERROR(VLOOKUP(CONCATENATE(TEXT($B80,0),TEXT($C80,0),TEXT($D80,0)),'Input and Results'!$S:$V,G$1,),"")</f>
        <v>39.130000000000003</v>
      </c>
      <c r="H80" s="122">
        <v>37.36</v>
      </c>
      <c r="I80" s="123"/>
      <c r="J80" s="124"/>
      <c r="M80" s="86" t="str">
        <f t="shared" si="30"/>
        <v>2</v>
      </c>
      <c r="N80" s="86" t="str">
        <f t="shared" si="31"/>
        <v>2</v>
      </c>
      <c r="O80" s="86" t="str">
        <f>IF(N80&lt;&gt;"",VLOOKUP($N80,'Events and Heat count'!$B:$D,2,)&amp;" - "&amp;VLOOKUP($N80,'Events and Heat count'!$B:$D,3,),"")</f>
        <v>Year 5 Girls - 50m Freestyle</v>
      </c>
      <c r="P80" s="86" t="str">
        <f t="shared" si="32"/>
        <v>3</v>
      </c>
      <c r="Q80" s="83" t="str">
        <f t="shared" si="27"/>
        <v>Jemimah Donn</v>
      </c>
      <c r="R80" s="83" t="str">
        <f t="shared" si="28"/>
        <v>Chesham Prep</v>
      </c>
      <c r="S80" s="99" t="str">
        <f t="shared" si="29"/>
        <v>___________</v>
      </c>
    </row>
    <row r="81" spans="1:19" ht="20.100000000000001" customHeight="1" x14ac:dyDescent="0.2">
      <c r="A81" s="85" t="str">
        <f t="shared" si="35"/>
        <v>233</v>
      </c>
      <c r="B81" s="83">
        <f t="shared" si="33"/>
        <v>2</v>
      </c>
      <c r="C81" s="117">
        <f t="shared" si="34"/>
        <v>3</v>
      </c>
      <c r="D81" s="118">
        <f t="shared" ref="D81:D86" si="36">D80+1</f>
        <v>3</v>
      </c>
      <c r="E81" s="116" t="str">
        <f>IFERROR(VLOOKUP(CONCATENATE(TEXT($B81,0),TEXT($C81,0),TEXT($D81,0)),'Input and Results'!$S:$V,E$1,),"")</f>
        <v>Annie Reynolds</v>
      </c>
      <c r="F81" s="116" t="str">
        <f>IFERROR(VLOOKUP(CONCATENATE(TEXT($B81,0),TEXT($C81,0),TEXT($D81,0)),'Input and Results'!$S:$V,F$1,),"")</f>
        <v>Heatherton House</v>
      </c>
      <c r="G81" s="121">
        <f>IFERROR(VLOOKUP(CONCATENATE(TEXT($B81,0),TEXT($C81,0),TEXT($D81,0)),'Input and Results'!$S:$V,G$1,),"")</f>
        <v>38.93</v>
      </c>
      <c r="H81" s="122">
        <v>38.56</v>
      </c>
      <c r="I81" s="123"/>
      <c r="J81" s="124"/>
      <c r="M81" s="86" t="str">
        <f t="shared" si="30"/>
        <v>3</v>
      </c>
      <c r="N81" s="86" t="str">
        <f t="shared" si="31"/>
        <v>2</v>
      </c>
      <c r="O81" s="86" t="str">
        <f>IF(N81&lt;&gt;"",VLOOKUP($N81,'Events and Heat count'!$B:$D,2,)&amp;" - "&amp;VLOOKUP($N81,'Events and Heat count'!$B:$D,3,),"")</f>
        <v>Year 5 Girls - 50m Freestyle</v>
      </c>
      <c r="P81" s="86" t="str">
        <f t="shared" si="32"/>
        <v>3</v>
      </c>
      <c r="Q81" s="83" t="str">
        <f t="shared" si="27"/>
        <v>Annie Reynolds</v>
      </c>
      <c r="R81" s="83" t="str">
        <f t="shared" si="28"/>
        <v>Heatherton House</v>
      </c>
      <c r="S81" s="99" t="str">
        <f t="shared" si="29"/>
        <v>___________</v>
      </c>
    </row>
    <row r="82" spans="1:19" ht="20.100000000000001" customHeight="1" x14ac:dyDescent="0.2">
      <c r="A82" s="85" t="str">
        <f t="shared" si="35"/>
        <v>234</v>
      </c>
      <c r="B82" s="83">
        <f t="shared" si="33"/>
        <v>2</v>
      </c>
      <c r="C82" s="117">
        <f t="shared" si="34"/>
        <v>3</v>
      </c>
      <c r="D82" s="118">
        <f t="shared" si="36"/>
        <v>4</v>
      </c>
      <c r="E82" s="116" t="str">
        <f>IFERROR(VLOOKUP(CONCATENATE(TEXT($B82,0),TEXT($C82,0),TEXT($D82,0)),'Input and Results'!$S:$V,E$1,),"")</f>
        <v>Maisie Dickinson</v>
      </c>
      <c r="F82" s="116" t="str">
        <f>IFERROR(VLOOKUP(CONCATENATE(TEXT($B82,0),TEXT($C82,0),TEXT($D82,0)),'Input and Results'!$S:$V,F$1,),"")</f>
        <v>High March</v>
      </c>
      <c r="G82" s="121">
        <f>IFERROR(VLOOKUP(CONCATENATE(TEXT($B82,0),TEXT($C82,0),TEXT($D82,0)),'Input and Results'!$S:$V,G$1,),"")</f>
        <v>38.119999999999997</v>
      </c>
      <c r="H82" s="122">
        <v>37.18</v>
      </c>
      <c r="I82" s="123"/>
      <c r="J82" s="124"/>
      <c r="M82" s="86" t="str">
        <f t="shared" si="30"/>
        <v>4</v>
      </c>
      <c r="N82" s="86" t="str">
        <f t="shared" si="31"/>
        <v>2</v>
      </c>
      <c r="O82" s="86" t="str">
        <f>IF(N82&lt;&gt;"",VLOOKUP($N82,'Events and Heat count'!$B:$D,2,)&amp;" - "&amp;VLOOKUP($N82,'Events and Heat count'!$B:$D,3,),"")</f>
        <v>Year 5 Girls - 50m Freestyle</v>
      </c>
      <c r="P82" s="86" t="str">
        <f t="shared" si="32"/>
        <v>3</v>
      </c>
      <c r="Q82" s="83" t="str">
        <f t="shared" si="27"/>
        <v>Maisie Dickinson</v>
      </c>
      <c r="R82" s="83" t="str">
        <f t="shared" si="28"/>
        <v>High March</v>
      </c>
      <c r="S82" s="99" t="str">
        <f t="shared" si="29"/>
        <v>___________</v>
      </c>
    </row>
    <row r="83" spans="1:19" ht="20.100000000000001" customHeight="1" x14ac:dyDescent="0.2">
      <c r="A83" s="85" t="str">
        <f t="shared" si="35"/>
        <v>235</v>
      </c>
      <c r="B83" s="83">
        <f t="shared" si="33"/>
        <v>2</v>
      </c>
      <c r="C83" s="117">
        <f t="shared" si="34"/>
        <v>3</v>
      </c>
      <c r="D83" s="118">
        <f t="shared" si="36"/>
        <v>5</v>
      </c>
      <c r="E83" s="116" t="str">
        <f>IFERROR(VLOOKUP(CONCATENATE(TEXT($B83,0),TEXT($C83,0),TEXT($D83,0)),'Input and Results'!$S:$V,E$1,),"")</f>
        <v>Arabella Durkin</v>
      </c>
      <c r="F83" s="116" t="str">
        <f>IFERROR(VLOOKUP(CONCATENATE(TEXT($B83,0),TEXT($C83,0),TEXT($D83,0)),'Input and Results'!$S:$V,F$1,),"")</f>
        <v>Maltman's Green</v>
      </c>
      <c r="G83" s="121">
        <f>IFERROR(VLOOKUP(CONCATENATE(TEXT($B83,0),TEXT($C83,0),TEXT($D83,0)),'Input and Results'!$S:$V,G$1,),"")</f>
        <v>38.28</v>
      </c>
      <c r="H83" s="122">
        <v>36.33</v>
      </c>
      <c r="I83" s="123"/>
      <c r="J83" s="124"/>
      <c r="M83" s="86" t="str">
        <f t="shared" si="30"/>
        <v>5</v>
      </c>
      <c r="N83" s="86" t="str">
        <f t="shared" si="31"/>
        <v>2</v>
      </c>
      <c r="O83" s="86" t="str">
        <f>IF(N83&lt;&gt;"",VLOOKUP($N83,'Events and Heat count'!$B:$D,2,)&amp;" - "&amp;VLOOKUP($N83,'Events and Heat count'!$B:$D,3,),"")</f>
        <v>Year 5 Girls - 50m Freestyle</v>
      </c>
      <c r="P83" s="86" t="str">
        <f t="shared" si="32"/>
        <v>3</v>
      </c>
      <c r="Q83" s="83" t="str">
        <f t="shared" si="27"/>
        <v>Arabella Durkin</v>
      </c>
      <c r="R83" s="83" t="str">
        <f t="shared" si="28"/>
        <v>Maltman's Green</v>
      </c>
      <c r="S83" s="99" t="str">
        <f t="shared" si="29"/>
        <v>___________</v>
      </c>
    </row>
    <row r="84" spans="1:19" ht="20.100000000000001" customHeight="1" x14ac:dyDescent="0.2">
      <c r="A84" s="85" t="str">
        <f t="shared" si="35"/>
        <v>236</v>
      </c>
      <c r="B84" s="83">
        <f t="shared" si="33"/>
        <v>2</v>
      </c>
      <c r="C84" s="117">
        <f t="shared" si="34"/>
        <v>3</v>
      </c>
      <c r="D84" s="118">
        <f t="shared" si="36"/>
        <v>6</v>
      </c>
      <c r="E84" s="116" t="str">
        <f>IFERROR(VLOOKUP(CONCATENATE(TEXT($B84,0),TEXT($C84,0),TEXT($D84,0)),'Input and Results'!$S:$V,E$1,),"")</f>
        <v>Selena Rogers</v>
      </c>
      <c r="F84" s="116" t="str">
        <f>IFERROR(VLOOKUP(CONCATENATE(TEXT($B84,0),TEXT($C84,0),TEXT($D84,0)),'Input and Results'!$S:$V,F$1,),"")</f>
        <v>Heatherton House</v>
      </c>
      <c r="G84" s="121">
        <f>IFERROR(VLOOKUP(CONCATENATE(TEXT($B84,0),TEXT($C84,0),TEXT($D84,0)),'Input and Results'!$S:$V,G$1,),"")</f>
        <v>38.97</v>
      </c>
      <c r="H84" s="122">
        <v>38.97</v>
      </c>
      <c r="I84" s="123"/>
      <c r="J84" s="124"/>
      <c r="M84" s="86" t="str">
        <f t="shared" si="30"/>
        <v>6</v>
      </c>
      <c r="N84" s="86" t="str">
        <f t="shared" si="31"/>
        <v>2</v>
      </c>
      <c r="O84" s="86" t="str">
        <f>IF(N84&lt;&gt;"",VLOOKUP($N84,'Events and Heat count'!$B:$D,2,)&amp;" - "&amp;VLOOKUP($N84,'Events and Heat count'!$B:$D,3,),"")</f>
        <v>Year 5 Girls - 50m Freestyle</v>
      </c>
      <c r="P84" s="86" t="str">
        <f t="shared" si="32"/>
        <v>3</v>
      </c>
      <c r="Q84" s="83" t="str">
        <f t="shared" si="27"/>
        <v>Selena Rogers</v>
      </c>
      <c r="R84" s="83" t="str">
        <f t="shared" si="28"/>
        <v>Heatherton House</v>
      </c>
      <c r="S84" s="99" t="str">
        <f t="shared" si="29"/>
        <v>___________</v>
      </c>
    </row>
    <row r="85" spans="1:19" ht="20.100000000000001" customHeight="1" x14ac:dyDescent="0.2">
      <c r="A85" s="85" t="str">
        <f t="shared" si="35"/>
        <v>237</v>
      </c>
      <c r="B85" s="83">
        <f t="shared" si="33"/>
        <v>2</v>
      </c>
      <c r="C85" s="117">
        <f t="shared" si="34"/>
        <v>3</v>
      </c>
      <c r="D85" s="118">
        <f t="shared" si="36"/>
        <v>7</v>
      </c>
      <c r="E85" s="116" t="str">
        <f>IFERROR(VLOOKUP(CONCATENATE(TEXT($B85,0),TEXT($C85,0),TEXT($D85,0)),'Input and Results'!$S:$V,E$1,),"")</f>
        <v>Zara Holligan</v>
      </c>
      <c r="F85" s="116" t="str">
        <f>IFERROR(VLOOKUP(CONCATENATE(TEXT($B85,0),TEXT($C85,0),TEXT($D85,0)),'Input and Results'!$S:$V,F$1,),"")</f>
        <v>Maltman's Green</v>
      </c>
      <c r="G85" s="121">
        <f>IFERROR(VLOOKUP(CONCATENATE(TEXT($B85,0),TEXT($C85,0),TEXT($D85,0)),'Input and Results'!$S:$V,G$1,),"")</f>
        <v>39.28</v>
      </c>
      <c r="H85" s="122">
        <v>38.81</v>
      </c>
      <c r="I85" s="123"/>
      <c r="J85" s="124"/>
      <c r="M85" s="86" t="str">
        <f t="shared" si="30"/>
        <v>7</v>
      </c>
      <c r="N85" s="86" t="str">
        <f t="shared" si="31"/>
        <v>2</v>
      </c>
      <c r="O85" s="86" t="str">
        <f>IF(N85&lt;&gt;"",VLOOKUP($N85,'Events and Heat count'!$B:$D,2,)&amp;" - "&amp;VLOOKUP($N85,'Events and Heat count'!$B:$D,3,),"")</f>
        <v>Year 5 Girls - 50m Freestyle</v>
      </c>
      <c r="P85" s="86" t="str">
        <f t="shared" si="32"/>
        <v>3</v>
      </c>
      <c r="Q85" s="83" t="str">
        <f t="shared" si="27"/>
        <v>Zara Holligan</v>
      </c>
      <c r="R85" s="83" t="str">
        <f t="shared" si="28"/>
        <v>Maltman's Green</v>
      </c>
      <c r="S85" s="99" t="str">
        <f t="shared" si="29"/>
        <v>___________</v>
      </c>
    </row>
    <row r="86" spans="1:19" ht="20.100000000000001" customHeight="1" x14ac:dyDescent="0.2">
      <c r="A86" s="85" t="str">
        <f t="shared" si="35"/>
        <v>238</v>
      </c>
      <c r="B86" s="83">
        <f t="shared" si="33"/>
        <v>2</v>
      </c>
      <c r="C86" s="117">
        <f t="shared" si="34"/>
        <v>3</v>
      </c>
      <c r="D86" s="118">
        <f t="shared" si="36"/>
        <v>8</v>
      </c>
      <c r="E86" s="116" t="str">
        <f>IFERROR(VLOOKUP(CONCATENATE(TEXT($B86,0),TEXT($C86,0),TEXT($D86,0)),'Input and Results'!$S:$V,E$1,),"")</f>
        <v>Maya Ghosh</v>
      </c>
      <c r="F86" s="116" t="str">
        <f>IFERROR(VLOOKUP(CONCATENATE(TEXT($B86,0),TEXT($C86,0),TEXT($D86,0)),'Input and Results'!$S:$V,F$1,),"")</f>
        <v>Manor Lodge</v>
      </c>
      <c r="G86" s="121">
        <f>IFERROR(VLOOKUP(CONCATENATE(TEXT($B86,0),TEXT($C86,0),TEXT($D86,0)),'Input and Results'!$S:$V,G$1,),"")</f>
        <v>40.54</v>
      </c>
      <c r="H86" s="122">
        <v>38.67</v>
      </c>
      <c r="I86" s="123"/>
      <c r="J86" s="124"/>
      <c r="M86" s="86" t="str">
        <f t="shared" si="30"/>
        <v>8</v>
      </c>
      <c r="N86" s="86" t="str">
        <f t="shared" si="31"/>
        <v>2</v>
      </c>
      <c r="O86" s="86" t="str">
        <f>IF(N86&lt;&gt;"",VLOOKUP($N86,'Events and Heat count'!$B:$D,2,)&amp;" - "&amp;VLOOKUP($N86,'Events and Heat count'!$B:$D,3,),"")</f>
        <v>Year 5 Girls - 50m Freestyle</v>
      </c>
      <c r="P86" s="86" t="str">
        <f t="shared" si="32"/>
        <v>3</v>
      </c>
      <c r="Q86" s="83" t="str">
        <f t="shared" si="27"/>
        <v>Maya Ghosh</v>
      </c>
      <c r="R86" s="83" t="str">
        <f t="shared" si="28"/>
        <v>Manor Lodge</v>
      </c>
      <c r="S86" s="99" t="str">
        <f t="shared" si="29"/>
        <v>___________</v>
      </c>
    </row>
    <row r="87" spans="1:19" s="87" customFormat="1" ht="249.95" customHeight="1" x14ac:dyDescent="0.2">
      <c r="B87" s="87">
        <f t="shared" si="33"/>
        <v>2</v>
      </c>
      <c r="C87" s="117">
        <f t="shared" si="34"/>
        <v>3</v>
      </c>
      <c r="D87" s="117"/>
      <c r="E87" s="117"/>
      <c r="F87" s="117"/>
      <c r="G87" s="117"/>
      <c r="H87" s="117"/>
      <c r="I87" s="125"/>
      <c r="J87" s="125"/>
      <c r="M87" s="104" t="str">
        <f t="shared" si="30"/>
        <v/>
      </c>
      <c r="N87" s="104" t="str">
        <f t="shared" si="31"/>
        <v/>
      </c>
      <c r="O87" s="104" t="str">
        <f>IF(N87&lt;&gt;"",VLOOKUP($N87,'Events and Heat count'!$B:$D,2,)&amp;" - "&amp;VLOOKUP($N87,'Events and Heat count'!$B:$D,3,),"")</f>
        <v/>
      </c>
      <c r="P87" s="104" t="str">
        <f t="shared" si="32"/>
        <v/>
      </c>
      <c r="Q87" s="87" t="str">
        <f t="shared" si="27"/>
        <v/>
      </c>
      <c r="R87" s="87" t="str">
        <f t="shared" si="28"/>
        <v/>
      </c>
      <c r="S87" s="105" t="str">
        <f t="shared" si="29"/>
        <v/>
      </c>
    </row>
    <row r="88" spans="1:19" ht="20.100000000000001" customHeight="1" x14ac:dyDescent="0.2">
      <c r="B88" s="83">
        <f t="shared" si="33"/>
        <v>2</v>
      </c>
      <c r="C88" s="103" t="s">
        <v>368</v>
      </c>
      <c r="D88" s="119">
        <v>2</v>
      </c>
      <c r="E88" s="103" t="s">
        <v>2</v>
      </c>
      <c r="F88" s="103" t="s">
        <v>1</v>
      </c>
      <c r="G88" s="103"/>
      <c r="H88" s="103"/>
      <c r="I88" s="120"/>
      <c r="J88" s="120"/>
      <c r="M88" s="86" t="str">
        <f t="shared" si="30"/>
        <v/>
      </c>
      <c r="N88" s="86" t="str">
        <f t="shared" si="31"/>
        <v/>
      </c>
      <c r="O88" s="86" t="str">
        <f>IF(N88&lt;&gt;"",VLOOKUP($N88,'Events and Heat count'!$B:$D,2,)&amp;" - "&amp;VLOOKUP($N88,'Events and Heat count'!$B:$D,3,),"")</f>
        <v/>
      </c>
      <c r="P88" s="86" t="str">
        <f t="shared" si="32"/>
        <v/>
      </c>
      <c r="Q88" s="83" t="str">
        <f t="shared" si="27"/>
        <v/>
      </c>
      <c r="R88" s="83" t="str">
        <f t="shared" si="28"/>
        <v/>
      </c>
      <c r="S88" s="99" t="str">
        <f t="shared" si="29"/>
        <v/>
      </c>
    </row>
    <row r="89" spans="1:19" s="87" customFormat="1" ht="5.0999999999999996" customHeight="1" x14ac:dyDescent="0.2">
      <c r="B89" s="87">
        <f t="shared" si="33"/>
        <v>2</v>
      </c>
      <c r="C89" s="117"/>
      <c r="D89" s="117"/>
      <c r="E89" s="117"/>
      <c r="F89" s="117"/>
      <c r="G89" s="117"/>
      <c r="H89" s="117"/>
      <c r="I89" s="125"/>
      <c r="J89" s="125"/>
      <c r="M89" s="104" t="str">
        <f t="shared" si="30"/>
        <v/>
      </c>
      <c r="N89" s="104" t="str">
        <f t="shared" si="31"/>
        <v/>
      </c>
      <c r="O89" s="104" t="str">
        <f>IF(N89&lt;&gt;"",VLOOKUP($N89,'Events and Heat count'!$B:$D,2,)&amp;" - "&amp;VLOOKUP($N89,'Events and Heat count'!$B:$D,3,),"")</f>
        <v/>
      </c>
      <c r="P89" s="104" t="str">
        <f t="shared" si="32"/>
        <v/>
      </c>
      <c r="Q89" s="87" t="str">
        <f t="shared" si="27"/>
        <v/>
      </c>
      <c r="R89" s="87" t="str">
        <f t="shared" si="28"/>
        <v/>
      </c>
      <c r="S89" s="105" t="str">
        <f t="shared" si="29"/>
        <v/>
      </c>
    </row>
    <row r="90" spans="1:19" ht="15" customHeight="1" x14ac:dyDescent="0.2">
      <c r="A90" s="85"/>
      <c r="B90" s="83">
        <f t="shared" si="33"/>
        <v>2</v>
      </c>
      <c r="C90" s="117">
        <v>4</v>
      </c>
      <c r="D90" s="103" t="s">
        <v>367</v>
      </c>
      <c r="E90" s="119">
        <v>4</v>
      </c>
      <c r="M90" s="86" t="str">
        <f t="shared" si="30"/>
        <v/>
      </c>
      <c r="N90" s="86" t="str">
        <f t="shared" si="31"/>
        <v/>
      </c>
      <c r="O90" s="86" t="str">
        <f>IF(N90&lt;&gt;"",VLOOKUP($N90,'Events and Heat count'!$B:$D,2,)&amp;" - "&amp;VLOOKUP($N90,'Events and Heat count'!$B:$D,3,),"")</f>
        <v/>
      </c>
      <c r="P90" s="86" t="str">
        <f t="shared" si="32"/>
        <v/>
      </c>
      <c r="Q90" s="83" t="str">
        <f t="shared" si="27"/>
        <v/>
      </c>
      <c r="R90" s="83" t="str">
        <f t="shared" si="28"/>
        <v/>
      </c>
      <c r="S90" s="99" t="str">
        <f t="shared" si="29"/>
        <v/>
      </c>
    </row>
    <row r="91" spans="1:19" ht="5.0999999999999996" customHeight="1" x14ac:dyDescent="0.2">
      <c r="A91" s="85"/>
      <c r="B91" s="83">
        <f t="shared" si="33"/>
        <v>2</v>
      </c>
      <c r="C91" s="117">
        <f t="shared" si="34"/>
        <v>4</v>
      </c>
      <c r="M91" s="86" t="str">
        <f t="shared" si="30"/>
        <v/>
      </c>
      <c r="N91" s="86" t="str">
        <f t="shared" si="31"/>
        <v/>
      </c>
      <c r="O91" s="86" t="str">
        <f>IF(N91&lt;&gt;"",VLOOKUP($N91,'Events and Heat count'!$B:$D,2,)&amp;" - "&amp;VLOOKUP($N91,'Events and Heat count'!$B:$D,3,),"")</f>
        <v/>
      </c>
      <c r="P91" s="86" t="str">
        <f t="shared" si="32"/>
        <v/>
      </c>
      <c r="Q91" s="83" t="str">
        <f t="shared" si="27"/>
        <v/>
      </c>
      <c r="R91" s="83" t="str">
        <f t="shared" si="28"/>
        <v/>
      </c>
      <c r="S91" s="99" t="str">
        <f t="shared" si="29"/>
        <v/>
      </c>
    </row>
    <row r="92" spans="1:19" ht="15" customHeight="1" x14ac:dyDescent="0.2">
      <c r="A92" s="85"/>
      <c r="B92" s="83">
        <f t="shared" si="33"/>
        <v>2</v>
      </c>
      <c r="C92" s="117">
        <f t="shared" si="34"/>
        <v>4</v>
      </c>
      <c r="D92" s="103" t="s">
        <v>366</v>
      </c>
      <c r="E92" s="103" t="s">
        <v>369</v>
      </c>
      <c r="F92" s="103" t="s">
        <v>374</v>
      </c>
      <c r="G92" s="103" t="s">
        <v>380</v>
      </c>
      <c r="H92" s="103"/>
      <c r="I92" s="120" t="s">
        <v>381</v>
      </c>
      <c r="J92" s="120" t="s">
        <v>382</v>
      </c>
      <c r="M92" s="86" t="str">
        <f t="shared" si="30"/>
        <v/>
      </c>
      <c r="N92" s="86" t="str">
        <f t="shared" si="31"/>
        <v/>
      </c>
      <c r="O92" s="86" t="str">
        <f>IF(N92&lt;&gt;"",VLOOKUP($N92,'Events and Heat count'!$B:$D,2,)&amp;" - "&amp;VLOOKUP($N92,'Events and Heat count'!$B:$D,3,),"")</f>
        <v/>
      </c>
      <c r="P92" s="86" t="str">
        <f t="shared" si="32"/>
        <v/>
      </c>
      <c r="Q92" s="83" t="str">
        <f t="shared" si="27"/>
        <v/>
      </c>
      <c r="R92" s="83" t="str">
        <f t="shared" si="28"/>
        <v/>
      </c>
      <c r="S92" s="99" t="str">
        <f t="shared" si="29"/>
        <v/>
      </c>
    </row>
    <row r="93" spans="1:19" ht="20.100000000000001" customHeight="1" x14ac:dyDescent="0.2">
      <c r="A93" s="85" t="str">
        <f>CONCATENATE(TEXT($B93,0),TEXT($C93,0),TEXT($D93,0))</f>
        <v>241</v>
      </c>
      <c r="B93" s="83">
        <f t="shared" si="33"/>
        <v>2</v>
      </c>
      <c r="C93" s="117">
        <f t="shared" si="34"/>
        <v>4</v>
      </c>
      <c r="D93" s="118">
        <v>1</v>
      </c>
      <c r="E93" s="116" t="str">
        <f>IFERROR(VLOOKUP(CONCATENATE(TEXT($B93,0),TEXT($C93,0),TEXT($D93,0)),'Input and Results'!$S:$V,E$1,),"")</f>
        <v>Raissa Vickery</v>
      </c>
      <c r="F93" s="116" t="str">
        <f>IFERROR(VLOOKUP(CONCATENATE(TEXT($B93,0),TEXT($C93,0),TEXT($D93,0)),'Input and Results'!$S:$V,F$1,),"")</f>
        <v>St Alban's High Sch</v>
      </c>
      <c r="G93" s="121">
        <f>IFERROR(VLOOKUP(CONCATENATE(TEXT($B93,0),TEXT($C93,0),TEXT($D93,0)),'Input and Results'!$S:$V,G$1,),"")</f>
        <v>38.01</v>
      </c>
      <c r="H93" s="122">
        <v>99.99</v>
      </c>
      <c r="I93" s="123"/>
      <c r="J93" s="124"/>
      <c r="M93" s="118" t="str">
        <f t="shared" si="30"/>
        <v>1</v>
      </c>
      <c r="N93" s="118" t="str">
        <f t="shared" si="31"/>
        <v>2</v>
      </c>
      <c r="O93" s="118" t="str">
        <f>IF(N93&lt;&gt;"",VLOOKUP($N93,'Events and Heat count'!$B:$D,2,)&amp;" - "&amp;VLOOKUP($N93,'Events and Heat count'!$B:$D,3,),"")</f>
        <v>Year 5 Girls - 50m Freestyle</v>
      </c>
      <c r="P93" s="118" t="str">
        <f t="shared" si="32"/>
        <v>4</v>
      </c>
      <c r="Q93" s="116" t="str">
        <f t="shared" si="27"/>
        <v>Raissa Vickery</v>
      </c>
      <c r="R93" s="116" t="str">
        <f t="shared" si="28"/>
        <v>St Alban's High Sch</v>
      </c>
      <c r="S93" s="129" t="str">
        <f t="shared" si="29"/>
        <v>___________</v>
      </c>
    </row>
    <row r="94" spans="1:19" ht="20.100000000000001" customHeight="1" x14ac:dyDescent="0.2">
      <c r="A94" s="85" t="str">
        <f t="shared" ref="A94:A100" si="37">CONCATENATE(TEXT($B94,0),TEXT($C94,0),TEXT($D94,0))</f>
        <v>242</v>
      </c>
      <c r="B94" s="83">
        <f t="shared" si="33"/>
        <v>2</v>
      </c>
      <c r="C94" s="117">
        <f t="shared" si="34"/>
        <v>4</v>
      </c>
      <c r="D94" s="118">
        <f>D93+1</f>
        <v>2</v>
      </c>
      <c r="E94" s="116" t="str">
        <f>IFERROR(VLOOKUP(CONCATENATE(TEXT($B94,0),TEXT($C94,0),TEXT($D94,0)),'Input and Results'!$S:$V,E$1,),"")</f>
        <v>Arabella Ward</v>
      </c>
      <c r="F94" s="116" t="str">
        <f>IFERROR(VLOOKUP(CONCATENATE(TEXT($B94,0),TEXT($C94,0),TEXT($D94,0)),'Input and Results'!$S:$V,F$1,),"")</f>
        <v>Bedford Girls</v>
      </c>
      <c r="G94" s="121">
        <f>IFERROR(VLOOKUP(CONCATENATE(TEXT($B94,0),TEXT($C94,0),TEXT($D94,0)),'Input and Results'!$S:$V,G$1,),"")</f>
        <v>35.82</v>
      </c>
      <c r="H94" s="122">
        <v>34.96</v>
      </c>
      <c r="I94" s="123"/>
      <c r="J94" s="124"/>
      <c r="M94" s="86" t="str">
        <f t="shared" si="30"/>
        <v>2</v>
      </c>
      <c r="N94" s="86" t="str">
        <f t="shared" si="31"/>
        <v>2</v>
      </c>
      <c r="O94" s="86" t="str">
        <f>IF(N94&lt;&gt;"",VLOOKUP($N94,'Events and Heat count'!$B:$D,2,)&amp;" - "&amp;VLOOKUP($N94,'Events and Heat count'!$B:$D,3,),"")</f>
        <v>Year 5 Girls - 50m Freestyle</v>
      </c>
      <c r="P94" s="86" t="str">
        <f t="shared" si="32"/>
        <v>4</v>
      </c>
      <c r="Q94" s="83" t="str">
        <f t="shared" si="27"/>
        <v>Arabella Ward</v>
      </c>
      <c r="R94" s="83" t="str">
        <f t="shared" si="28"/>
        <v>Bedford Girls</v>
      </c>
      <c r="S94" s="99" t="str">
        <f t="shared" si="29"/>
        <v>___________</v>
      </c>
    </row>
    <row r="95" spans="1:19" ht="20.100000000000001" customHeight="1" x14ac:dyDescent="0.2">
      <c r="A95" s="85" t="str">
        <f t="shared" si="37"/>
        <v>243</v>
      </c>
      <c r="B95" s="83">
        <f t="shared" si="33"/>
        <v>2</v>
      </c>
      <c r="C95" s="117">
        <f t="shared" si="34"/>
        <v>4</v>
      </c>
      <c r="D95" s="118">
        <f t="shared" ref="D95:D100" si="38">D94+1</f>
        <v>3</v>
      </c>
      <c r="E95" s="116" t="str">
        <f>IFERROR(VLOOKUP(CONCATENATE(TEXT($B95,0),TEXT($C95,0),TEXT($D95,0)),'Input and Results'!$S:$V,E$1,),"")</f>
        <v>Kreswin Smith</v>
      </c>
      <c r="F95" s="116" t="str">
        <f>IFERROR(VLOOKUP(CONCATENATE(TEXT($B95,0),TEXT($C95,0),TEXT($D95,0)),'Input and Results'!$S:$V,F$1,),"")</f>
        <v>Great Missenden</v>
      </c>
      <c r="G95" s="121">
        <f>IFERROR(VLOOKUP(CONCATENATE(TEXT($B95,0),TEXT($C95,0),TEXT($D95,0)),'Input and Results'!$S:$V,G$1,),"")</f>
        <v>34.53</v>
      </c>
      <c r="H95" s="122">
        <v>32.81</v>
      </c>
      <c r="I95" s="123"/>
      <c r="J95" s="124"/>
      <c r="M95" s="86" t="str">
        <f t="shared" si="30"/>
        <v>3</v>
      </c>
      <c r="N95" s="86" t="str">
        <f t="shared" si="31"/>
        <v>2</v>
      </c>
      <c r="O95" s="86" t="str">
        <f>IF(N95&lt;&gt;"",VLOOKUP($N95,'Events and Heat count'!$B:$D,2,)&amp;" - "&amp;VLOOKUP($N95,'Events and Heat count'!$B:$D,3,),"")</f>
        <v>Year 5 Girls - 50m Freestyle</v>
      </c>
      <c r="P95" s="86" t="str">
        <f t="shared" si="32"/>
        <v>4</v>
      </c>
      <c r="Q95" s="83" t="str">
        <f t="shared" si="27"/>
        <v>Kreswin Smith</v>
      </c>
      <c r="R95" s="83" t="str">
        <f t="shared" si="28"/>
        <v>Great Missenden</v>
      </c>
      <c r="S95" s="99" t="str">
        <f t="shared" si="29"/>
        <v>___________</v>
      </c>
    </row>
    <row r="96" spans="1:19" ht="20.100000000000001" customHeight="1" x14ac:dyDescent="0.2">
      <c r="A96" s="85" t="str">
        <f t="shared" si="37"/>
        <v>244</v>
      </c>
      <c r="B96" s="83">
        <f t="shared" si="33"/>
        <v>2</v>
      </c>
      <c r="C96" s="117">
        <f t="shared" si="34"/>
        <v>4</v>
      </c>
      <c r="D96" s="118">
        <f t="shared" si="38"/>
        <v>4</v>
      </c>
      <c r="E96" s="116" t="str">
        <f>IFERROR(VLOOKUP(CONCATENATE(TEXT($B96,0),TEXT($C96,0),TEXT($D96,0)),'Input and Results'!$S:$V,E$1,),"")</f>
        <v>Tsala Bernholt</v>
      </c>
      <c r="F96" s="116" t="str">
        <f>IFERROR(VLOOKUP(CONCATENATE(TEXT($B96,0),TEXT($C96,0),TEXT($D96,0)),'Input and Results'!$S:$V,F$1,),"")</f>
        <v>Haberdashers Girls</v>
      </c>
      <c r="G96" s="121">
        <f>IFERROR(VLOOKUP(CONCATENATE(TEXT($B96,0),TEXT($C96,0),TEXT($D96,0)),'Input and Results'!$S:$V,G$1,),"")</f>
        <v>33.33</v>
      </c>
      <c r="H96" s="122">
        <v>31.84</v>
      </c>
      <c r="I96" s="123"/>
      <c r="J96" s="124"/>
      <c r="M96" s="86" t="str">
        <f t="shared" si="30"/>
        <v>4</v>
      </c>
      <c r="N96" s="86" t="str">
        <f t="shared" si="31"/>
        <v>2</v>
      </c>
      <c r="O96" s="86" t="str">
        <f>IF(N96&lt;&gt;"",VLOOKUP($N96,'Events and Heat count'!$B:$D,2,)&amp;" - "&amp;VLOOKUP($N96,'Events and Heat count'!$B:$D,3,),"")</f>
        <v>Year 5 Girls - 50m Freestyle</v>
      </c>
      <c r="P96" s="86" t="str">
        <f t="shared" si="32"/>
        <v>4</v>
      </c>
      <c r="Q96" s="83" t="str">
        <f t="shared" si="27"/>
        <v>Tsala Bernholt</v>
      </c>
      <c r="R96" s="83" t="str">
        <f t="shared" si="28"/>
        <v>Haberdashers Girls</v>
      </c>
      <c r="S96" s="99" t="str">
        <f t="shared" si="29"/>
        <v>___________</v>
      </c>
    </row>
    <row r="97" spans="1:19" ht="20.100000000000001" customHeight="1" x14ac:dyDescent="0.2">
      <c r="A97" s="85" t="str">
        <f t="shared" si="37"/>
        <v>245</v>
      </c>
      <c r="B97" s="83">
        <f t="shared" si="33"/>
        <v>2</v>
      </c>
      <c r="C97" s="117">
        <f t="shared" si="34"/>
        <v>4</v>
      </c>
      <c r="D97" s="118">
        <f t="shared" si="38"/>
        <v>5</v>
      </c>
      <c r="E97" s="116" t="str">
        <f>IFERROR(VLOOKUP(CONCATENATE(TEXT($B97,0),TEXT($C97,0),TEXT($D97,0)),'Input and Results'!$S:$V,E$1,),"")</f>
        <v>Lucy Quill</v>
      </c>
      <c r="F97" s="116" t="str">
        <f>IFERROR(VLOOKUP(CONCATENATE(TEXT($B97,0),TEXT($C97,0),TEXT($D97,0)),'Input and Results'!$S:$V,F$1,),"")</f>
        <v>The Gateway</v>
      </c>
      <c r="G97" s="121">
        <f>IFERROR(VLOOKUP(CONCATENATE(TEXT($B97,0),TEXT($C97,0),TEXT($D97,0)),'Input and Results'!$S:$V,G$1,),"")</f>
        <v>34</v>
      </c>
      <c r="H97" s="122">
        <v>33.549999999999997</v>
      </c>
      <c r="I97" s="123"/>
      <c r="J97" s="124"/>
      <c r="M97" s="86" t="str">
        <f t="shared" si="30"/>
        <v>5</v>
      </c>
      <c r="N97" s="86" t="str">
        <f t="shared" si="31"/>
        <v>2</v>
      </c>
      <c r="O97" s="86" t="str">
        <f>IF(N97&lt;&gt;"",VLOOKUP($N97,'Events and Heat count'!$B:$D,2,)&amp;" - "&amp;VLOOKUP($N97,'Events and Heat count'!$B:$D,3,),"")</f>
        <v>Year 5 Girls - 50m Freestyle</v>
      </c>
      <c r="P97" s="86" t="str">
        <f t="shared" si="32"/>
        <v>4</v>
      </c>
      <c r="Q97" s="83" t="str">
        <f t="shared" si="27"/>
        <v>Lucy Quill</v>
      </c>
      <c r="R97" s="83" t="str">
        <f t="shared" si="28"/>
        <v>The Gateway</v>
      </c>
      <c r="S97" s="99" t="str">
        <f t="shared" si="29"/>
        <v>___________</v>
      </c>
    </row>
    <row r="98" spans="1:19" ht="20.100000000000001" customHeight="1" x14ac:dyDescent="0.2">
      <c r="A98" s="85" t="str">
        <f t="shared" si="37"/>
        <v>246</v>
      </c>
      <c r="B98" s="83">
        <f t="shared" si="33"/>
        <v>2</v>
      </c>
      <c r="C98" s="117">
        <f t="shared" si="34"/>
        <v>4</v>
      </c>
      <c r="D98" s="118">
        <f t="shared" si="38"/>
        <v>6</v>
      </c>
      <c r="E98" s="116" t="str">
        <f>IFERROR(VLOOKUP(CONCATENATE(TEXT($B98,0),TEXT($C98,0),TEXT($D98,0)),'Input and Results'!$S:$V,E$1,),"")</f>
        <v>Ellie Dooris</v>
      </c>
      <c r="F98" s="116" t="str">
        <f>IFERROR(VLOOKUP(CONCATENATE(TEXT($B98,0),TEXT($C98,0),TEXT($D98,0)),'Input and Results'!$S:$V,F$1,),"")</f>
        <v>Copthorne Prep</v>
      </c>
      <c r="G98" s="121">
        <f>IFERROR(VLOOKUP(CONCATENATE(TEXT($B98,0),TEXT($C98,0),TEXT($D98,0)),'Input and Results'!$S:$V,G$1,),"")</f>
        <v>35.03</v>
      </c>
      <c r="H98" s="122">
        <v>34.89</v>
      </c>
      <c r="I98" s="123"/>
      <c r="J98" s="124"/>
      <c r="M98" s="86" t="str">
        <f t="shared" si="30"/>
        <v>6</v>
      </c>
      <c r="N98" s="86" t="str">
        <f t="shared" si="31"/>
        <v>2</v>
      </c>
      <c r="O98" s="86" t="str">
        <f>IF(N98&lt;&gt;"",VLOOKUP($N98,'Events and Heat count'!$B:$D,2,)&amp;" - "&amp;VLOOKUP($N98,'Events and Heat count'!$B:$D,3,),"")</f>
        <v>Year 5 Girls - 50m Freestyle</v>
      </c>
      <c r="P98" s="86" t="str">
        <f t="shared" si="32"/>
        <v>4</v>
      </c>
      <c r="Q98" s="83" t="str">
        <f t="shared" si="27"/>
        <v>Ellie Dooris</v>
      </c>
      <c r="R98" s="83" t="str">
        <f t="shared" si="28"/>
        <v>Copthorne Prep</v>
      </c>
      <c r="S98" s="99" t="str">
        <f t="shared" si="29"/>
        <v>___________</v>
      </c>
    </row>
    <row r="99" spans="1:19" ht="20.100000000000001" customHeight="1" x14ac:dyDescent="0.2">
      <c r="A99" s="85" t="str">
        <f t="shared" si="37"/>
        <v>247</v>
      </c>
      <c r="B99" s="83">
        <f t="shared" si="33"/>
        <v>2</v>
      </c>
      <c r="C99" s="117">
        <f t="shared" si="34"/>
        <v>4</v>
      </c>
      <c r="D99" s="118">
        <f t="shared" si="38"/>
        <v>7</v>
      </c>
      <c r="E99" s="116" t="str">
        <f>IFERROR(VLOOKUP(CONCATENATE(TEXT($B99,0),TEXT($C99,0),TEXT($D99,0)),'Input and Results'!$S:$V,E$1,),"")</f>
        <v>Vicoria Daley</v>
      </c>
      <c r="F99" s="116" t="str">
        <f>IFERROR(VLOOKUP(CONCATENATE(TEXT($B99,0),TEXT($C99,0),TEXT($D99,0)),'Input and Results'!$S:$V,F$1,),"")</f>
        <v>Maltman's Green</v>
      </c>
      <c r="G99" s="121">
        <f>IFERROR(VLOOKUP(CONCATENATE(TEXT($B99,0),TEXT($C99,0),TEXT($D99,0)),'Input and Results'!$S:$V,G$1,),"")</f>
        <v>36.26</v>
      </c>
      <c r="H99" s="122">
        <v>33.380000000000003</v>
      </c>
      <c r="I99" s="123"/>
      <c r="J99" s="124"/>
      <c r="M99" s="86" t="str">
        <f t="shared" si="30"/>
        <v>7</v>
      </c>
      <c r="N99" s="86" t="str">
        <f t="shared" si="31"/>
        <v>2</v>
      </c>
      <c r="O99" s="86" t="str">
        <f>IF(N99&lt;&gt;"",VLOOKUP($N99,'Events and Heat count'!$B:$D,2,)&amp;" - "&amp;VLOOKUP($N99,'Events and Heat count'!$B:$D,3,),"")</f>
        <v>Year 5 Girls - 50m Freestyle</v>
      </c>
      <c r="P99" s="86" t="str">
        <f t="shared" si="32"/>
        <v>4</v>
      </c>
      <c r="Q99" s="83" t="str">
        <f t="shared" si="27"/>
        <v>Vicoria Daley</v>
      </c>
      <c r="R99" s="83" t="str">
        <f t="shared" si="28"/>
        <v>Maltman's Green</v>
      </c>
      <c r="S99" s="99" t="str">
        <f t="shared" si="29"/>
        <v>___________</v>
      </c>
    </row>
    <row r="100" spans="1:19" ht="20.100000000000001" customHeight="1" x14ac:dyDescent="0.2">
      <c r="A100" s="85" t="str">
        <f t="shared" si="37"/>
        <v>248</v>
      </c>
      <c r="B100" s="83">
        <f t="shared" si="33"/>
        <v>2</v>
      </c>
      <c r="C100" s="117">
        <f t="shared" si="34"/>
        <v>4</v>
      </c>
      <c r="D100" s="118">
        <f t="shared" si="38"/>
        <v>8</v>
      </c>
      <c r="E100" s="116" t="str">
        <f>IFERROR(VLOOKUP(CONCATENATE(TEXT($B100,0),TEXT($C100,0),TEXT($D100,0)),'Input and Results'!$S:$V,E$1,),"")</f>
        <v>Alexandra Braniff</v>
      </c>
      <c r="F100" s="116" t="str">
        <f>IFERROR(VLOOKUP(CONCATENATE(TEXT($B100,0),TEXT($C100,0),TEXT($D100,0)),'Input and Results'!$S:$V,F$1,),"")</f>
        <v>Cassiobury</v>
      </c>
      <c r="G100" s="121">
        <f>IFERROR(VLOOKUP(CONCATENATE(TEXT($B100,0),TEXT($C100,0),TEXT($D100,0)),'Input and Results'!$S:$V,G$1,),"")</f>
        <v>38.11</v>
      </c>
      <c r="H100" s="122">
        <v>36.549999999999997</v>
      </c>
      <c r="I100" s="123"/>
      <c r="J100" s="124"/>
      <c r="M100" s="86" t="str">
        <f t="shared" si="30"/>
        <v>8</v>
      </c>
      <c r="N100" s="86" t="str">
        <f t="shared" si="31"/>
        <v>2</v>
      </c>
      <c r="O100" s="86" t="str">
        <f>IF(N100&lt;&gt;"",VLOOKUP($N100,'Events and Heat count'!$B:$D,2,)&amp;" - "&amp;VLOOKUP($N100,'Events and Heat count'!$B:$D,3,),"")</f>
        <v>Year 5 Girls - 50m Freestyle</v>
      </c>
      <c r="P100" s="86" t="str">
        <f t="shared" si="32"/>
        <v>4</v>
      </c>
      <c r="Q100" s="83" t="str">
        <f t="shared" si="27"/>
        <v>Alexandra Braniff</v>
      </c>
      <c r="R100" s="83" t="str">
        <f t="shared" si="28"/>
        <v>Cassiobury</v>
      </c>
      <c r="S100" s="99" t="str">
        <f t="shared" si="29"/>
        <v>___________</v>
      </c>
    </row>
    <row r="101" spans="1:19" s="87" customFormat="1" ht="249.95" customHeight="1" x14ac:dyDescent="0.2">
      <c r="B101" s="87">
        <f t="shared" si="33"/>
        <v>2</v>
      </c>
      <c r="C101" s="117">
        <f t="shared" si="34"/>
        <v>4</v>
      </c>
      <c r="D101" s="117"/>
      <c r="E101" s="117"/>
      <c r="F101" s="117"/>
      <c r="G101" s="117"/>
      <c r="H101" s="117"/>
      <c r="I101" s="125"/>
      <c r="J101" s="125"/>
      <c r="M101" s="86" t="str">
        <f t="shared" si="30"/>
        <v/>
      </c>
      <c r="N101" s="86" t="str">
        <f t="shared" si="31"/>
        <v/>
      </c>
      <c r="O101" s="104"/>
      <c r="P101" s="104"/>
      <c r="S101" s="105"/>
    </row>
    <row r="102" spans="1:19" ht="20.100000000000001" customHeight="1" x14ac:dyDescent="0.2">
      <c r="B102" s="83">
        <f>D102</f>
        <v>3</v>
      </c>
      <c r="C102" s="103" t="s">
        <v>368</v>
      </c>
      <c r="D102" s="119">
        <v>3</v>
      </c>
      <c r="E102" s="103" t="s">
        <v>3</v>
      </c>
      <c r="F102" s="103" t="s">
        <v>1</v>
      </c>
      <c r="G102" s="103"/>
      <c r="H102" s="103"/>
      <c r="I102" s="120"/>
      <c r="J102" s="120"/>
      <c r="M102" s="86" t="str">
        <f t="shared" si="30"/>
        <v/>
      </c>
      <c r="N102" s="86" t="str">
        <f t="shared" si="31"/>
        <v/>
      </c>
      <c r="O102" s="86" t="str">
        <f>IF(N102&lt;&gt;"",VLOOKUP($N102,'Events and Heat count'!$B:$D,2,)&amp;" - "&amp;VLOOKUP($N102,'Events and Heat count'!$B:$D,3,),"")</f>
        <v/>
      </c>
      <c r="P102" s="86" t="str">
        <f t="shared" ref="P102:P179" si="39">IF($A102&lt;&gt;0,MID($A102,2,1),"")</f>
        <v/>
      </c>
      <c r="Q102" s="83" t="str">
        <f t="shared" ref="Q102:Q133" si="40">IF($A102&lt;&gt;0,VLOOKUP($A102,$A:$F,5,),"")</f>
        <v/>
      </c>
      <c r="R102" s="83" t="str">
        <f t="shared" ref="R102:R133" si="41">IF($A102&lt;&gt;0,VLOOKUP($A102,$A:$F,6,),"")</f>
        <v/>
      </c>
      <c r="S102" s="99" t="str">
        <f t="shared" ref="S102:S179" si="42">IF($A102&lt;&gt;0,"___________","")</f>
        <v/>
      </c>
    </row>
    <row r="103" spans="1:19" s="87" customFormat="1" ht="5.0999999999999996" customHeight="1" x14ac:dyDescent="0.2">
      <c r="B103" s="87">
        <f t="shared" ref="B103:C118" si="43">B102</f>
        <v>3</v>
      </c>
      <c r="C103" s="117"/>
      <c r="D103" s="117"/>
      <c r="E103" s="117"/>
      <c r="F103" s="117"/>
      <c r="G103" s="117"/>
      <c r="H103" s="117"/>
      <c r="I103" s="125"/>
      <c r="J103" s="125"/>
      <c r="M103" s="86" t="str">
        <f t="shared" si="30"/>
        <v/>
      </c>
      <c r="N103" s="86" t="str">
        <f t="shared" si="31"/>
        <v/>
      </c>
      <c r="O103" s="104" t="str">
        <f>IF(N103&lt;&gt;"",VLOOKUP($N103,'Events and Heat count'!$B:$D,2,)&amp;" - "&amp;VLOOKUP($N103,'Events and Heat count'!$B:$D,3,),"")</f>
        <v/>
      </c>
      <c r="P103" s="104" t="str">
        <f t="shared" si="39"/>
        <v/>
      </c>
      <c r="Q103" s="87" t="str">
        <f t="shared" si="40"/>
        <v/>
      </c>
      <c r="R103" s="87" t="str">
        <f t="shared" si="41"/>
        <v/>
      </c>
      <c r="S103" s="105" t="str">
        <f t="shared" si="42"/>
        <v/>
      </c>
    </row>
    <row r="104" spans="1:19" ht="15" customHeight="1" x14ac:dyDescent="0.2">
      <c r="A104" s="85"/>
      <c r="B104" s="83">
        <f t="shared" si="43"/>
        <v>3</v>
      </c>
      <c r="C104" s="117">
        <f>E104</f>
        <v>1</v>
      </c>
      <c r="D104" s="103" t="s">
        <v>367</v>
      </c>
      <c r="E104" s="119">
        <v>1</v>
      </c>
      <c r="M104" s="86" t="str">
        <f t="shared" si="30"/>
        <v/>
      </c>
      <c r="N104" s="86" t="str">
        <f t="shared" si="31"/>
        <v/>
      </c>
      <c r="O104" s="86" t="str">
        <f>IF(N104&lt;&gt;"",VLOOKUP($N104,'Events and Heat count'!$B:$D,2,)&amp;" - "&amp;VLOOKUP($N104,'Events and Heat count'!$B:$D,3,),"")</f>
        <v/>
      </c>
      <c r="P104" s="86" t="str">
        <f t="shared" si="39"/>
        <v/>
      </c>
      <c r="Q104" s="83" t="str">
        <f t="shared" si="40"/>
        <v/>
      </c>
      <c r="R104" s="83" t="str">
        <f t="shared" si="41"/>
        <v/>
      </c>
      <c r="S104" s="99" t="str">
        <f t="shared" si="42"/>
        <v/>
      </c>
    </row>
    <row r="105" spans="1:19" ht="5.0999999999999996" customHeight="1" x14ac:dyDescent="0.2">
      <c r="A105" s="85"/>
      <c r="B105" s="83">
        <f t="shared" si="43"/>
        <v>3</v>
      </c>
      <c r="C105" s="117">
        <f>C104</f>
        <v>1</v>
      </c>
      <c r="M105" s="86" t="str">
        <f t="shared" si="30"/>
        <v/>
      </c>
      <c r="N105" s="86" t="str">
        <f t="shared" si="31"/>
        <v/>
      </c>
      <c r="O105" s="86" t="str">
        <f>IF(N105&lt;&gt;"",VLOOKUP($N105,'Events and Heat count'!$B:$D,2,)&amp;" - "&amp;VLOOKUP($N105,'Events and Heat count'!$B:$D,3,),"")</f>
        <v/>
      </c>
      <c r="P105" s="86" t="str">
        <f t="shared" si="39"/>
        <v/>
      </c>
      <c r="Q105" s="83" t="str">
        <f t="shared" si="40"/>
        <v/>
      </c>
      <c r="R105" s="83" t="str">
        <f t="shared" si="41"/>
        <v/>
      </c>
      <c r="S105" s="99" t="str">
        <f t="shared" si="42"/>
        <v/>
      </c>
    </row>
    <row r="106" spans="1:19" ht="15" customHeight="1" x14ac:dyDescent="0.2">
      <c r="A106" s="85"/>
      <c r="B106" s="83">
        <f t="shared" si="43"/>
        <v>3</v>
      </c>
      <c r="C106" s="117">
        <f t="shared" si="43"/>
        <v>1</v>
      </c>
      <c r="D106" s="103" t="s">
        <v>366</v>
      </c>
      <c r="E106" s="103" t="s">
        <v>369</v>
      </c>
      <c r="F106" s="103" t="s">
        <v>374</v>
      </c>
      <c r="G106" s="103" t="s">
        <v>380</v>
      </c>
      <c r="H106" s="103"/>
      <c r="I106" s="120" t="s">
        <v>381</v>
      </c>
      <c r="J106" s="120" t="s">
        <v>382</v>
      </c>
      <c r="M106" s="86" t="str">
        <f t="shared" si="30"/>
        <v/>
      </c>
      <c r="N106" s="86" t="str">
        <f t="shared" si="31"/>
        <v/>
      </c>
      <c r="O106" s="86" t="str">
        <f>IF(N106&lt;&gt;"",VLOOKUP($N106,'Events and Heat count'!$B:$D,2,)&amp;" - "&amp;VLOOKUP($N106,'Events and Heat count'!$B:$D,3,),"")</f>
        <v/>
      </c>
      <c r="P106" s="86" t="str">
        <f t="shared" si="39"/>
        <v/>
      </c>
      <c r="Q106" s="83" t="str">
        <f t="shared" si="40"/>
        <v/>
      </c>
      <c r="R106" s="83" t="str">
        <f t="shared" si="41"/>
        <v/>
      </c>
      <c r="S106" s="99" t="str">
        <f t="shared" si="42"/>
        <v/>
      </c>
    </row>
    <row r="107" spans="1:19" ht="20.100000000000001" customHeight="1" x14ac:dyDescent="0.2">
      <c r="A107" s="85" t="str">
        <f>CONCATENATE(TEXT($B107,0),TEXT($C107,0),TEXT($D107,0))</f>
        <v>311</v>
      </c>
      <c r="B107" s="83">
        <f t="shared" si="43"/>
        <v>3</v>
      </c>
      <c r="C107" s="117">
        <f t="shared" si="43"/>
        <v>1</v>
      </c>
      <c r="D107" s="118">
        <v>1</v>
      </c>
      <c r="E107" s="116" t="str">
        <f>IFERROR(VLOOKUP(CONCATENATE(TEXT($B107,0),TEXT($C107,0),TEXT($D107,0)),'Input and Results'!$S:$V,E$1,),"")</f>
        <v/>
      </c>
      <c r="F107" s="116" t="str">
        <f>IFERROR(VLOOKUP(CONCATENATE(TEXT($B107,0),TEXT($C107,0),TEXT($D107,0)),'Input and Results'!$S:$V,F$1,),"")</f>
        <v/>
      </c>
      <c r="G107" s="121" t="str">
        <f>IFERROR(VLOOKUP(CONCATENATE(TEXT($B107,0),TEXT($C107,0),TEXT($D107,0)),'Input and Results'!$S:$V,G$1,),"")</f>
        <v/>
      </c>
      <c r="H107" s="122"/>
      <c r="I107" s="123"/>
      <c r="J107" s="124"/>
      <c r="M107" s="118" t="str">
        <f t="shared" ref="M107:M179" si="44">IF($A107&lt;&gt;0,MID($A107,3,1),"")</f>
        <v>1</v>
      </c>
      <c r="N107" s="118" t="str">
        <f t="shared" ref="N107:N179" si="45">IF($A107&lt;&gt;0,MID($A107,1,1),"")</f>
        <v>3</v>
      </c>
      <c r="O107" s="118" t="str">
        <f>IF(N107&lt;&gt;"",VLOOKUP($N107,'Events and Heat count'!$B:$D,2,)&amp;" - "&amp;VLOOKUP($N107,'Events and Heat count'!$B:$D,3,),"")</f>
        <v>Year 6 Boys - 50m Freestyle</v>
      </c>
      <c r="P107" s="118" t="str">
        <f t="shared" si="39"/>
        <v>1</v>
      </c>
      <c r="Q107" s="116" t="str">
        <f t="shared" si="40"/>
        <v/>
      </c>
      <c r="R107" s="116" t="str">
        <f t="shared" si="41"/>
        <v/>
      </c>
      <c r="S107" s="129" t="str">
        <f t="shared" si="42"/>
        <v>___________</v>
      </c>
    </row>
    <row r="108" spans="1:19" ht="20.100000000000001" customHeight="1" x14ac:dyDescent="0.2">
      <c r="A108" s="85" t="str">
        <f t="shared" ref="A108:A114" si="46">CONCATENATE(TEXT($B108,0),TEXT($C108,0),TEXT($D108,0))</f>
        <v>312</v>
      </c>
      <c r="B108" s="83">
        <f t="shared" si="43"/>
        <v>3</v>
      </c>
      <c r="C108" s="117">
        <f t="shared" si="43"/>
        <v>1</v>
      </c>
      <c r="D108" s="118">
        <f>D107+1</f>
        <v>2</v>
      </c>
      <c r="E108" s="116" t="str">
        <f>IFERROR(VLOOKUP(CONCATENATE(TEXT($B108,0),TEXT($C108,0),TEXT($D108,0)),'Input and Results'!$S:$V,E$1,),"")</f>
        <v>Alexander Kalverboer</v>
      </c>
      <c r="F108" s="116" t="str">
        <f>IFERROR(VLOOKUP(CONCATENATE(TEXT($B108,0),TEXT($C108,0),TEXT($D108,0)),'Input and Results'!$S:$V,F$1,),"")</f>
        <v>Westbrook Hay</v>
      </c>
      <c r="G108" s="121">
        <f>IFERROR(VLOOKUP(CONCATENATE(TEXT($B108,0),TEXT($C108,0),TEXT($D108,0)),'Input and Results'!$S:$V,G$1,),"")</f>
        <v>39.92</v>
      </c>
      <c r="H108" s="122">
        <v>38.11</v>
      </c>
      <c r="I108" s="123"/>
      <c r="J108" s="124"/>
      <c r="M108" s="86" t="str">
        <f t="shared" si="44"/>
        <v>2</v>
      </c>
      <c r="N108" s="86" t="str">
        <f t="shared" si="45"/>
        <v>3</v>
      </c>
      <c r="O108" s="86" t="str">
        <f>IF(N108&lt;&gt;"",VLOOKUP($N108,'Events and Heat count'!$B:$D,2,)&amp;" - "&amp;VLOOKUP($N108,'Events and Heat count'!$B:$D,3,),"")</f>
        <v>Year 6 Boys - 50m Freestyle</v>
      </c>
      <c r="P108" s="86" t="str">
        <f t="shared" si="39"/>
        <v>1</v>
      </c>
      <c r="Q108" s="83" t="str">
        <f t="shared" si="40"/>
        <v>Alexander Kalverboer</v>
      </c>
      <c r="R108" s="83" t="str">
        <f t="shared" si="41"/>
        <v>Westbrook Hay</v>
      </c>
      <c r="S108" s="99" t="str">
        <f t="shared" si="42"/>
        <v>___________</v>
      </c>
    </row>
    <row r="109" spans="1:19" ht="20.100000000000001" customHeight="1" x14ac:dyDescent="0.2">
      <c r="A109" s="85" t="str">
        <f t="shared" si="46"/>
        <v>313</v>
      </c>
      <c r="B109" s="83">
        <f t="shared" si="43"/>
        <v>3</v>
      </c>
      <c r="C109" s="117">
        <f t="shared" si="43"/>
        <v>1</v>
      </c>
      <c r="D109" s="118">
        <f t="shared" ref="D109:D114" si="47">D108+1</f>
        <v>3</v>
      </c>
      <c r="E109" s="116" t="str">
        <f>IFERROR(VLOOKUP(CONCATENATE(TEXT($B109,0),TEXT($C109,0),TEXT($D109,0)),'Input and Results'!$S:$V,E$1,),"")</f>
        <v>Oliver Denton-Sparke</v>
      </c>
      <c r="F109" s="116" t="str">
        <f>IFERROR(VLOOKUP(CONCATENATE(TEXT($B109,0),TEXT($C109,0),TEXT($D109,0)),'Input and Results'!$S:$V,F$1,),"")</f>
        <v>Grove Road</v>
      </c>
      <c r="G109" s="121">
        <f>IFERROR(VLOOKUP(CONCATENATE(TEXT($B109,0),TEXT($C109,0),TEXT($D109,0)),'Input and Results'!$S:$V,G$1,),"")</f>
        <v>39.6</v>
      </c>
      <c r="H109" s="122">
        <v>39.35</v>
      </c>
      <c r="I109" s="123"/>
      <c r="J109" s="124"/>
      <c r="M109" s="86" t="str">
        <f t="shared" si="44"/>
        <v>3</v>
      </c>
      <c r="N109" s="86" t="str">
        <f t="shared" si="45"/>
        <v>3</v>
      </c>
      <c r="O109" s="86" t="str">
        <f>IF(N109&lt;&gt;"",VLOOKUP($N109,'Events and Heat count'!$B:$D,2,)&amp;" - "&amp;VLOOKUP($N109,'Events and Heat count'!$B:$D,3,),"")</f>
        <v>Year 6 Boys - 50m Freestyle</v>
      </c>
      <c r="P109" s="86" t="str">
        <f t="shared" si="39"/>
        <v>1</v>
      </c>
      <c r="Q109" s="83" t="str">
        <f t="shared" si="40"/>
        <v>Oliver Denton-Sparke</v>
      </c>
      <c r="R109" s="83" t="str">
        <f t="shared" si="41"/>
        <v>Grove Road</v>
      </c>
      <c r="S109" s="99" t="str">
        <f t="shared" si="42"/>
        <v>___________</v>
      </c>
    </row>
    <row r="110" spans="1:19" ht="20.100000000000001" customHeight="1" x14ac:dyDescent="0.2">
      <c r="A110" s="85" t="str">
        <f t="shared" si="46"/>
        <v>314</v>
      </c>
      <c r="B110" s="83">
        <f t="shared" si="43"/>
        <v>3</v>
      </c>
      <c r="C110" s="117">
        <f t="shared" si="43"/>
        <v>1</v>
      </c>
      <c r="D110" s="118">
        <f t="shared" si="47"/>
        <v>4</v>
      </c>
      <c r="E110" s="116" t="str">
        <f>IFERROR(VLOOKUP(CONCATENATE(TEXT($B110,0),TEXT($C110,0),TEXT($D110,0)),'Input and Results'!$S:$V,E$1,),"")</f>
        <v>Finley Guest</v>
      </c>
      <c r="F110" s="116" t="str">
        <f>IFERROR(VLOOKUP(CONCATENATE(TEXT($B110,0),TEXT($C110,0),TEXT($D110,0)),'Input and Results'!$S:$V,F$1,),"")</f>
        <v>Kings Langley</v>
      </c>
      <c r="G110" s="121">
        <f>IFERROR(VLOOKUP(CONCATENATE(TEXT($B110,0),TEXT($C110,0),TEXT($D110,0)),'Input and Results'!$S:$V,G$1,),"")</f>
        <v>39.53</v>
      </c>
      <c r="H110" s="122">
        <v>34.89</v>
      </c>
      <c r="I110" s="123"/>
      <c r="J110" s="124"/>
      <c r="M110" s="86" t="str">
        <f t="shared" si="44"/>
        <v>4</v>
      </c>
      <c r="N110" s="86" t="str">
        <f t="shared" si="45"/>
        <v>3</v>
      </c>
      <c r="O110" s="86" t="str">
        <f>IF(N110&lt;&gt;"",VLOOKUP($N110,'Events and Heat count'!$B:$D,2,)&amp;" - "&amp;VLOOKUP($N110,'Events and Heat count'!$B:$D,3,),"")</f>
        <v>Year 6 Boys - 50m Freestyle</v>
      </c>
      <c r="P110" s="86" t="str">
        <f t="shared" si="39"/>
        <v>1</v>
      </c>
      <c r="Q110" s="83" t="str">
        <f t="shared" si="40"/>
        <v>Finley Guest</v>
      </c>
      <c r="R110" s="83" t="str">
        <f t="shared" si="41"/>
        <v>Kings Langley</v>
      </c>
      <c r="S110" s="99" t="str">
        <f t="shared" si="42"/>
        <v>___________</v>
      </c>
    </row>
    <row r="111" spans="1:19" ht="20.100000000000001" customHeight="1" x14ac:dyDescent="0.2">
      <c r="A111" s="85" t="str">
        <f t="shared" si="46"/>
        <v>315</v>
      </c>
      <c r="B111" s="83">
        <f t="shared" si="43"/>
        <v>3</v>
      </c>
      <c r="C111" s="117">
        <f t="shared" si="43"/>
        <v>1</v>
      </c>
      <c r="D111" s="118">
        <f t="shared" si="47"/>
        <v>5</v>
      </c>
      <c r="E111" s="116" t="str">
        <f>IFERROR(VLOOKUP(CONCATENATE(TEXT($B111,0),TEXT($C111,0),TEXT($D111,0)),'Input and Results'!$S:$V,E$1,),"")</f>
        <v>Adam Tricot</v>
      </c>
      <c r="F111" s="116" t="str">
        <f>IFERROR(VLOOKUP(CONCATENATE(TEXT($B111,0),TEXT($C111,0),TEXT($D111,0)),'Input and Results'!$S:$V,F$1,),"")</f>
        <v>Haberdasher's Boys</v>
      </c>
      <c r="G111" s="121">
        <f>IFERROR(VLOOKUP(CONCATENATE(TEXT($B111,0),TEXT($C111,0),TEXT($D111,0)),'Input and Results'!$S:$V,G$1,),"")</f>
        <v>41.13</v>
      </c>
      <c r="H111" s="122">
        <v>39.840000000000003</v>
      </c>
      <c r="I111" s="123"/>
      <c r="J111" s="124"/>
      <c r="M111" s="86" t="str">
        <f t="shared" si="44"/>
        <v>5</v>
      </c>
      <c r="N111" s="86" t="str">
        <f t="shared" si="45"/>
        <v>3</v>
      </c>
      <c r="O111" s="86" t="str">
        <f>IF(N111&lt;&gt;"",VLOOKUP($N111,'Events and Heat count'!$B:$D,2,)&amp;" - "&amp;VLOOKUP($N111,'Events and Heat count'!$B:$D,3,),"")</f>
        <v>Year 6 Boys - 50m Freestyle</v>
      </c>
      <c r="P111" s="86" t="str">
        <f t="shared" si="39"/>
        <v>1</v>
      </c>
      <c r="Q111" s="83" t="str">
        <f t="shared" si="40"/>
        <v>Adam Tricot</v>
      </c>
      <c r="R111" s="83" t="str">
        <f t="shared" si="41"/>
        <v>Haberdasher's Boys</v>
      </c>
      <c r="S111" s="99" t="str">
        <f t="shared" si="42"/>
        <v>___________</v>
      </c>
    </row>
    <row r="112" spans="1:19" ht="20.100000000000001" customHeight="1" x14ac:dyDescent="0.2">
      <c r="A112" s="85" t="str">
        <f t="shared" si="46"/>
        <v>316</v>
      </c>
      <c r="B112" s="83">
        <f t="shared" si="43"/>
        <v>3</v>
      </c>
      <c r="C112" s="117">
        <f t="shared" si="43"/>
        <v>1</v>
      </c>
      <c r="D112" s="118">
        <f t="shared" si="47"/>
        <v>6</v>
      </c>
      <c r="E112" s="116" t="str">
        <f>IFERROR(VLOOKUP(CONCATENATE(TEXT($B112,0),TEXT($C112,0),TEXT($D112,0)),'Input and Results'!$S:$V,E$1,),"")</f>
        <v>Oliver Goodkind</v>
      </c>
      <c r="F112" s="116" t="str">
        <f>IFERROR(VLOOKUP(CONCATENATE(TEXT($B112,0),TEXT($C112,0),TEXT($D112,0)),'Input and Results'!$S:$V,F$1,),"")</f>
        <v>Haberdasher's Boys</v>
      </c>
      <c r="G112" s="121">
        <f>IFERROR(VLOOKUP(CONCATENATE(TEXT($B112,0),TEXT($C112,0),TEXT($D112,0)),'Input and Results'!$S:$V,G$1,),"")</f>
        <v>40</v>
      </c>
      <c r="H112" s="122">
        <v>37.520000000000003</v>
      </c>
      <c r="I112" s="123"/>
      <c r="J112" s="124"/>
      <c r="M112" s="86" t="str">
        <f t="shared" si="44"/>
        <v>6</v>
      </c>
      <c r="N112" s="86" t="str">
        <f t="shared" si="45"/>
        <v>3</v>
      </c>
      <c r="O112" s="86" t="str">
        <f>IF(N112&lt;&gt;"",VLOOKUP($N112,'Events and Heat count'!$B:$D,2,)&amp;" - "&amp;VLOOKUP($N112,'Events and Heat count'!$B:$D,3,),"")</f>
        <v>Year 6 Boys - 50m Freestyle</v>
      </c>
      <c r="P112" s="86" t="str">
        <f t="shared" si="39"/>
        <v>1</v>
      </c>
      <c r="Q112" s="83" t="str">
        <f t="shared" si="40"/>
        <v>Oliver Goodkind</v>
      </c>
      <c r="R112" s="83" t="str">
        <f t="shared" si="41"/>
        <v>Haberdasher's Boys</v>
      </c>
      <c r="S112" s="99" t="str">
        <f t="shared" si="42"/>
        <v>___________</v>
      </c>
    </row>
    <row r="113" spans="1:19" ht="20.100000000000001" customHeight="1" x14ac:dyDescent="0.2">
      <c r="A113" s="85" t="str">
        <f t="shared" si="46"/>
        <v>317</v>
      </c>
      <c r="B113" s="83">
        <f t="shared" si="43"/>
        <v>3</v>
      </c>
      <c r="C113" s="117">
        <f t="shared" si="43"/>
        <v>1</v>
      </c>
      <c r="D113" s="118">
        <f t="shared" si="47"/>
        <v>7</v>
      </c>
      <c r="E113" s="116" t="str">
        <f>IFERROR(VLOOKUP(CONCATENATE(TEXT($B113,0),TEXT($C113,0),TEXT($D113,0)),'Input and Results'!$S:$V,E$1,),"")</f>
        <v/>
      </c>
      <c r="F113" s="116" t="str">
        <f>IFERROR(VLOOKUP(CONCATENATE(TEXT($B113,0),TEXT($C113,0),TEXT($D113,0)),'Input and Results'!$S:$V,F$1,),"")</f>
        <v/>
      </c>
      <c r="G113" s="121" t="str">
        <f>IFERROR(VLOOKUP(CONCATENATE(TEXT($B113,0),TEXT($C113,0),TEXT($D113,0)),'Input and Results'!$S:$V,G$1,),"")</f>
        <v/>
      </c>
      <c r="H113" s="122"/>
      <c r="I113" s="123"/>
      <c r="J113" s="124"/>
      <c r="M113" s="86" t="str">
        <f t="shared" si="44"/>
        <v>7</v>
      </c>
      <c r="N113" s="86" t="str">
        <f t="shared" si="45"/>
        <v>3</v>
      </c>
      <c r="O113" s="86" t="str">
        <f>IF(N113&lt;&gt;"",VLOOKUP($N113,'Events and Heat count'!$B:$D,2,)&amp;" - "&amp;VLOOKUP($N113,'Events and Heat count'!$B:$D,3,),"")</f>
        <v>Year 6 Boys - 50m Freestyle</v>
      </c>
      <c r="P113" s="86" t="str">
        <f t="shared" si="39"/>
        <v>1</v>
      </c>
      <c r="Q113" s="83" t="str">
        <f t="shared" si="40"/>
        <v/>
      </c>
      <c r="R113" s="83" t="str">
        <f t="shared" si="41"/>
        <v/>
      </c>
      <c r="S113" s="99" t="str">
        <f t="shared" si="42"/>
        <v>___________</v>
      </c>
    </row>
    <row r="114" spans="1:19" ht="20.100000000000001" customHeight="1" x14ac:dyDescent="0.2">
      <c r="A114" s="85" t="str">
        <f t="shared" si="46"/>
        <v>318</v>
      </c>
      <c r="B114" s="83">
        <f t="shared" si="43"/>
        <v>3</v>
      </c>
      <c r="C114" s="117">
        <f t="shared" si="43"/>
        <v>1</v>
      </c>
      <c r="D114" s="118">
        <f t="shared" si="47"/>
        <v>8</v>
      </c>
      <c r="E114" s="116" t="str">
        <f>IFERROR(VLOOKUP(CONCATENATE(TEXT($B114,0),TEXT($C114,0),TEXT($D114,0)),'Input and Results'!$S:$V,E$1,),"")</f>
        <v/>
      </c>
      <c r="F114" s="116" t="str">
        <f>IFERROR(VLOOKUP(CONCATENATE(TEXT($B114,0),TEXT($C114,0),TEXT($D114,0)),'Input and Results'!$S:$V,F$1,),"")</f>
        <v/>
      </c>
      <c r="G114" s="121" t="str">
        <f>IFERROR(VLOOKUP(CONCATENATE(TEXT($B114,0),TEXT($C114,0),TEXT($D114,0)),'Input and Results'!$S:$V,G$1,),"")</f>
        <v/>
      </c>
      <c r="H114" s="122"/>
      <c r="I114" s="123"/>
      <c r="J114" s="124"/>
      <c r="M114" s="86" t="str">
        <f t="shared" si="44"/>
        <v>8</v>
      </c>
      <c r="N114" s="86" t="str">
        <f t="shared" si="45"/>
        <v>3</v>
      </c>
      <c r="O114" s="86" t="str">
        <f>IF(N114&lt;&gt;"",VLOOKUP($N114,'Events and Heat count'!$B:$D,2,)&amp;" - "&amp;VLOOKUP($N114,'Events and Heat count'!$B:$D,3,),"")</f>
        <v>Year 6 Boys - 50m Freestyle</v>
      </c>
      <c r="P114" s="86" t="str">
        <f t="shared" si="39"/>
        <v>1</v>
      </c>
      <c r="Q114" s="83" t="str">
        <f t="shared" si="40"/>
        <v/>
      </c>
      <c r="R114" s="83" t="str">
        <f t="shared" si="41"/>
        <v/>
      </c>
      <c r="S114" s="99" t="str">
        <f t="shared" si="42"/>
        <v>___________</v>
      </c>
    </row>
    <row r="115" spans="1:19" s="87" customFormat="1" ht="249.95" customHeight="1" x14ac:dyDescent="0.2">
      <c r="B115" s="87">
        <f t="shared" si="43"/>
        <v>3</v>
      </c>
      <c r="C115" s="117">
        <f t="shared" si="43"/>
        <v>1</v>
      </c>
      <c r="D115" s="117"/>
      <c r="E115" s="117"/>
      <c r="F115" s="117"/>
      <c r="G115" s="117"/>
      <c r="H115" s="117"/>
      <c r="I115" s="125"/>
      <c r="J115" s="125"/>
      <c r="M115" s="104" t="str">
        <f t="shared" si="44"/>
        <v/>
      </c>
      <c r="N115" s="104" t="str">
        <f t="shared" si="45"/>
        <v/>
      </c>
      <c r="O115" s="104" t="str">
        <f>IF(N115&lt;&gt;"",VLOOKUP($N115,'Events and Heat count'!$B:$D,2,)&amp;" - "&amp;VLOOKUP($N115,'Events and Heat count'!$B:$D,3,),"")</f>
        <v/>
      </c>
      <c r="P115" s="104" t="str">
        <f t="shared" si="39"/>
        <v/>
      </c>
      <c r="Q115" s="87" t="str">
        <f t="shared" si="40"/>
        <v/>
      </c>
      <c r="R115" s="87" t="str">
        <f t="shared" si="41"/>
        <v/>
      </c>
      <c r="S115" s="105" t="str">
        <f t="shared" si="42"/>
        <v/>
      </c>
    </row>
    <row r="116" spans="1:19" ht="20.100000000000001" customHeight="1" x14ac:dyDescent="0.2">
      <c r="B116" s="83">
        <f t="shared" si="43"/>
        <v>3</v>
      </c>
      <c r="C116" s="103" t="s">
        <v>368</v>
      </c>
      <c r="D116" s="119">
        <f>D102</f>
        <v>3</v>
      </c>
      <c r="E116" s="103" t="str">
        <f t="shared" ref="E116:F116" si="48">E102</f>
        <v>Year 6 Boys</v>
      </c>
      <c r="F116" s="103" t="str">
        <f t="shared" si="48"/>
        <v>50m Freestyle</v>
      </c>
      <c r="G116" s="103"/>
      <c r="H116" s="103"/>
      <c r="I116" s="120"/>
      <c r="J116" s="120"/>
      <c r="M116" s="86" t="str">
        <f t="shared" si="44"/>
        <v/>
      </c>
      <c r="N116" s="86" t="str">
        <f t="shared" si="45"/>
        <v/>
      </c>
      <c r="O116" s="86" t="str">
        <f>IF(N116&lt;&gt;"",VLOOKUP($N116,'Events and Heat count'!$B:$D,2,)&amp;" - "&amp;VLOOKUP($N116,'Events and Heat count'!$B:$D,3,),"")</f>
        <v/>
      </c>
      <c r="P116" s="86" t="str">
        <f t="shared" si="39"/>
        <v/>
      </c>
      <c r="Q116" s="83" t="str">
        <f t="shared" si="40"/>
        <v/>
      </c>
      <c r="R116" s="83" t="str">
        <f t="shared" si="41"/>
        <v/>
      </c>
      <c r="S116" s="99" t="str">
        <f t="shared" si="42"/>
        <v/>
      </c>
    </row>
    <row r="117" spans="1:19" s="87" customFormat="1" ht="5.0999999999999996" customHeight="1" x14ac:dyDescent="0.2">
      <c r="B117" s="87">
        <f t="shared" si="43"/>
        <v>3</v>
      </c>
      <c r="C117" s="117"/>
      <c r="D117" s="117"/>
      <c r="E117" s="117"/>
      <c r="F117" s="117"/>
      <c r="G117" s="117"/>
      <c r="H117" s="117"/>
      <c r="I117" s="125"/>
      <c r="J117" s="125"/>
      <c r="M117" s="104" t="str">
        <f t="shared" si="44"/>
        <v/>
      </c>
      <c r="N117" s="104" t="str">
        <f t="shared" si="45"/>
        <v/>
      </c>
      <c r="O117" s="104" t="str">
        <f>IF(N117&lt;&gt;"",VLOOKUP($N117,'Events and Heat count'!$B:$D,2,)&amp;" - "&amp;VLOOKUP($N117,'Events and Heat count'!$B:$D,3,),"")</f>
        <v/>
      </c>
      <c r="P117" s="104" t="str">
        <f t="shared" si="39"/>
        <v/>
      </c>
      <c r="Q117" s="87" t="str">
        <f t="shared" si="40"/>
        <v/>
      </c>
      <c r="R117" s="87" t="str">
        <f t="shared" si="41"/>
        <v/>
      </c>
      <c r="S117" s="105" t="str">
        <f t="shared" si="42"/>
        <v/>
      </c>
    </row>
    <row r="118" spans="1:19" ht="15" customHeight="1" x14ac:dyDescent="0.2">
      <c r="A118" s="85"/>
      <c r="B118" s="83">
        <f t="shared" si="43"/>
        <v>3</v>
      </c>
      <c r="C118" s="117">
        <f>E118</f>
        <v>2</v>
      </c>
      <c r="D118" s="103" t="s">
        <v>367</v>
      </c>
      <c r="E118" s="119">
        <v>2</v>
      </c>
      <c r="M118" s="86" t="str">
        <f t="shared" si="44"/>
        <v/>
      </c>
      <c r="N118" s="86" t="str">
        <f t="shared" si="45"/>
        <v/>
      </c>
      <c r="O118" s="86" t="str">
        <f>IF(N118&lt;&gt;"",VLOOKUP($N118,'Events and Heat count'!$B:$D,2,)&amp;" - "&amp;VLOOKUP($N118,'Events and Heat count'!$B:$D,3,),"")</f>
        <v/>
      </c>
      <c r="P118" s="86" t="str">
        <f t="shared" si="39"/>
        <v/>
      </c>
      <c r="Q118" s="83" t="str">
        <f t="shared" si="40"/>
        <v/>
      </c>
      <c r="R118" s="83" t="str">
        <f t="shared" si="41"/>
        <v/>
      </c>
      <c r="S118" s="99" t="str">
        <f t="shared" si="42"/>
        <v/>
      </c>
    </row>
    <row r="119" spans="1:19" ht="5.0999999999999996" customHeight="1" x14ac:dyDescent="0.2">
      <c r="A119" s="85"/>
      <c r="B119" s="83">
        <f t="shared" ref="B119:C134" si="49">B118</f>
        <v>3</v>
      </c>
      <c r="C119" s="117">
        <f>C118</f>
        <v>2</v>
      </c>
      <c r="M119" s="86" t="str">
        <f t="shared" si="44"/>
        <v/>
      </c>
      <c r="N119" s="86" t="str">
        <f t="shared" si="45"/>
        <v/>
      </c>
      <c r="O119" s="86" t="str">
        <f>IF(N119&lt;&gt;"",VLOOKUP($N119,'Events and Heat count'!$B:$D,2,)&amp;" - "&amp;VLOOKUP($N119,'Events and Heat count'!$B:$D,3,),"")</f>
        <v/>
      </c>
      <c r="P119" s="86" t="str">
        <f t="shared" si="39"/>
        <v/>
      </c>
      <c r="Q119" s="83" t="str">
        <f t="shared" si="40"/>
        <v/>
      </c>
      <c r="R119" s="83" t="str">
        <f t="shared" si="41"/>
        <v/>
      </c>
      <c r="S119" s="99" t="str">
        <f t="shared" si="42"/>
        <v/>
      </c>
    </row>
    <row r="120" spans="1:19" ht="15" customHeight="1" x14ac:dyDescent="0.2">
      <c r="A120" s="85"/>
      <c r="B120" s="83">
        <f t="shared" si="49"/>
        <v>3</v>
      </c>
      <c r="C120" s="117">
        <f t="shared" si="49"/>
        <v>2</v>
      </c>
      <c r="D120" s="103" t="s">
        <v>366</v>
      </c>
      <c r="E120" s="103" t="s">
        <v>369</v>
      </c>
      <c r="F120" s="103" t="s">
        <v>374</v>
      </c>
      <c r="G120" s="103" t="s">
        <v>380</v>
      </c>
      <c r="H120" s="103"/>
      <c r="I120" s="120" t="s">
        <v>381</v>
      </c>
      <c r="J120" s="120" t="s">
        <v>382</v>
      </c>
      <c r="M120" s="86" t="str">
        <f t="shared" si="44"/>
        <v/>
      </c>
      <c r="N120" s="86" t="str">
        <f t="shared" si="45"/>
        <v/>
      </c>
      <c r="O120" s="86" t="str">
        <f>IF(N120&lt;&gt;"",VLOOKUP($N120,'Events and Heat count'!$B:$D,2,)&amp;" - "&amp;VLOOKUP($N120,'Events and Heat count'!$B:$D,3,),"")</f>
        <v/>
      </c>
      <c r="P120" s="86" t="str">
        <f t="shared" si="39"/>
        <v/>
      </c>
      <c r="Q120" s="83" t="str">
        <f t="shared" si="40"/>
        <v/>
      </c>
      <c r="R120" s="83" t="str">
        <f t="shared" si="41"/>
        <v/>
      </c>
      <c r="S120" s="99" t="str">
        <f t="shared" si="42"/>
        <v/>
      </c>
    </row>
    <row r="121" spans="1:19" ht="20.100000000000001" customHeight="1" x14ac:dyDescent="0.2">
      <c r="A121" s="85" t="str">
        <f>CONCATENATE(TEXT($B121,0),TEXT($C121,0),TEXT($D121,0))</f>
        <v>321</v>
      </c>
      <c r="B121" s="83">
        <f t="shared" si="49"/>
        <v>3</v>
      </c>
      <c r="C121" s="117">
        <f t="shared" si="49"/>
        <v>2</v>
      </c>
      <c r="D121" s="118">
        <v>1</v>
      </c>
      <c r="E121" s="116" t="str">
        <f>IFERROR(VLOOKUP(CONCATENATE(TEXT($B121,0),TEXT($C121,0),TEXT($D121,0)),'Input and Results'!$S:$V,E$1,),"")</f>
        <v>Joshua Skelton</v>
      </c>
      <c r="F121" s="116" t="str">
        <f>IFERROR(VLOOKUP(CONCATENATE(TEXT($B121,0),TEXT($C121,0),TEXT($D121,0)),'Input and Results'!$S:$V,F$1,),"")</f>
        <v>Foulds Primary</v>
      </c>
      <c r="G121" s="121">
        <f>IFERROR(VLOOKUP(CONCATENATE(TEXT($B121,0),TEXT($C121,0),TEXT($D121,0)),'Input and Results'!$S:$V,G$1,),"")</f>
        <v>39.200000000000003</v>
      </c>
      <c r="H121" s="122">
        <v>43.54</v>
      </c>
      <c r="I121" s="123"/>
      <c r="J121" s="124"/>
      <c r="M121" s="118" t="str">
        <f t="shared" si="44"/>
        <v>1</v>
      </c>
      <c r="N121" s="118" t="str">
        <f t="shared" si="45"/>
        <v>3</v>
      </c>
      <c r="O121" s="118" t="str">
        <f>IF(N121&lt;&gt;"",VLOOKUP($N121,'Events and Heat count'!$B:$D,2,)&amp;" - "&amp;VLOOKUP($N121,'Events and Heat count'!$B:$D,3,),"")</f>
        <v>Year 6 Boys - 50m Freestyle</v>
      </c>
      <c r="P121" s="118" t="str">
        <f t="shared" si="39"/>
        <v>2</v>
      </c>
      <c r="Q121" s="116" t="str">
        <f t="shared" si="40"/>
        <v>Joshua Skelton</v>
      </c>
      <c r="R121" s="116" t="str">
        <f t="shared" si="41"/>
        <v>Foulds Primary</v>
      </c>
      <c r="S121" s="129" t="str">
        <f t="shared" si="42"/>
        <v>___________</v>
      </c>
    </row>
    <row r="122" spans="1:19" ht="20.100000000000001" customHeight="1" x14ac:dyDescent="0.2">
      <c r="A122" s="85" t="str">
        <f t="shared" ref="A122:A128" si="50">CONCATENATE(TEXT($B122,0),TEXT($C122,0),TEXT($D122,0))</f>
        <v>322</v>
      </c>
      <c r="B122" s="83">
        <f t="shared" si="49"/>
        <v>3</v>
      </c>
      <c r="C122" s="117">
        <f t="shared" si="49"/>
        <v>2</v>
      </c>
      <c r="D122" s="118">
        <f>D121+1</f>
        <v>2</v>
      </c>
      <c r="E122" s="116" t="str">
        <f>IFERROR(VLOOKUP(CONCATENATE(TEXT($B122,0),TEXT($C122,0),TEXT($D122,0)),'Input and Results'!$S:$V,E$1,),"")</f>
        <v>Noah McCall</v>
      </c>
      <c r="F122" s="116" t="str">
        <f>IFERROR(VLOOKUP(CONCATENATE(TEXT($B122,0),TEXT($C122,0),TEXT($D122,0)),'Input and Results'!$S:$V,F$1,),"")</f>
        <v>Elangeni</v>
      </c>
      <c r="G122" s="121">
        <f>IFERROR(VLOOKUP(CONCATENATE(TEXT($B122,0),TEXT($C122,0),TEXT($D122,0)),'Input and Results'!$S:$V,G$1,),"")</f>
        <v>38.909999999999997</v>
      </c>
      <c r="H122" s="122">
        <v>36.840000000000003</v>
      </c>
      <c r="I122" s="123"/>
      <c r="J122" s="124"/>
      <c r="M122" s="86" t="str">
        <f t="shared" si="44"/>
        <v>2</v>
      </c>
      <c r="N122" s="86" t="str">
        <f t="shared" si="45"/>
        <v>3</v>
      </c>
      <c r="O122" s="86" t="str">
        <f>IF(N122&lt;&gt;"",VLOOKUP($N122,'Events and Heat count'!$B:$D,2,)&amp;" - "&amp;VLOOKUP($N122,'Events and Heat count'!$B:$D,3,),"")</f>
        <v>Year 6 Boys - 50m Freestyle</v>
      </c>
      <c r="P122" s="86" t="str">
        <f t="shared" si="39"/>
        <v>2</v>
      </c>
      <c r="Q122" s="83" t="str">
        <f t="shared" si="40"/>
        <v>Noah McCall</v>
      </c>
      <c r="R122" s="83" t="str">
        <f t="shared" si="41"/>
        <v>Elangeni</v>
      </c>
      <c r="S122" s="99" t="str">
        <f t="shared" si="42"/>
        <v>___________</v>
      </c>
    </row>
    <row r="123" spans="1:19" ht="20.100000000000001" customHeight="1" x14ac:dyDescent="0.2">
      <c r="A123" s="85" t="str">
        <f t="shared" si="50"/>
        <v>323</v>
      </c>
      <c r="B123" s="83">
        <f t="shared" si="49"/>
        <v>3</v>
      </c>
      <c r="C123" s="117">
        <f t="shared" si="49"/>
        <v>2</v>
      </c>
      <c r="D123" s="118">
        <f t="shared" ref="D123:D128" si="51">D122+1</f>
        <v>3</v>
      </c>
      <c r="E123" s="116" t="str">
        <f>IFERROR(VLOOKUP(CONCATENATE(TEXT($B123,0),TEXT($C123,0),TEXT($D123,0)),'Input and Results'!$S:$V,E$1,),"")</f>
        <v>Jasper Tumani</v>
      </c>
      <c r="F123" s="116" t="str">
        <f>IFERROR(VLOOKUP(CONCATENATE(TEXT($B123,0),TEXT($C123,0),TEXT($D123,0)),'Input and Results'!$S:$V,F$1,),"")</f>
        <v>Foulds Primary</v>
      </c>
      <c r="G123" s="121">
        <f>IFERROR(VLOOKUP(CONCATENATE(TEXT($B123,0),TEXT($C123,0),TEXT($D123,0)),'Input and Results'!$S:$V,G$1,),"")</f>
        <v>38.15</v>
      </c>
      <c r="H123" s="122">
        <v>40.090000000000003</v>
      </c>
      <c r="I123" s="123"/>
      <c r="J123" s="124"/>
      <c r="M123" s="86" t="str">
        <f t="shared" si="44"/>
        <v>3</v>
      </c>
      <c r="N123" s="86" t="str">
        <f t="shared" si="45"/>
        <v>3</v>
      </c>
      <c r="O123" s="86" t="str">
        <f>IF(N123&lt;&gt;"",VLOOKUP($N123,'Events and Heat count'!$B:$D,2,)&amp;" - "&amp;VLOOKUP($N123,'Events and Heat count'!$B:$D,3,),"")</f>
        <v>Year 6 Boys - 50m Freestyle</v>
      </c>
      <c r="P123" s="86" t="str">
        <f t="shared" si="39"/>
        <v>2</v>
      </c>
      <c r="Q123" s="83" t="str">
        <f t="shared" si="40"/>
        <v>Jasper Tumani</v>
      </c>
      <c r="R123" s="83" t="str">
        <f t="shared" si="41"/>
        <v>Foulds Primary</v>
      </c>
      <c r="S123" s="99" t="str">
        <f t="shared" si="42"/>
        <v>___________</v>
      </c>
    </row>
    <row r="124" spans="1:19" ht="20.100000000000001" customHeight="1" x14ac:dyDescent="0.2">
      <c r="A124" s="85" t="str">
        <f t="shared" si="50"/>
        <v>324</v>
      </c>
      <c r="B124" s="83">
        <f t="shared" si="49"/>
        <v>3</v>
      </c>
      <c r="C124" s="117">
        <f t="shared" si="49"/>
        <v>2</v>
      </c>
      <c r="D124" s="118">
        <f t="shared" si="51"/>
        <v>4</v>
      </c>
      <c r="E124" s="116" t="str">
        <f>IFERROR(VLOOKUP(CONCATENATE(TEXT($B124,0),TEXT($C124,0),TEXT($D124,0)),'Input and Results'!$S:$V,E$1,),"")</f>
        <v>Max Coltman</v>
      </c>
      <c r="F124" s="116" t="str">
        <f>IFERROR(VLOOKUP(CONCATENATE(TEXT($B124,0),TEXT($C124,0),TEXT($D124,0)),'Input and Results'!$S:$V,F$1,),"")</f>
        <v>Heath Mount</v>
      </c>
      <c r="G124" s="121">
        <f>IFERROR(VLOOKUP(CONCATENATE(TEXT($B124,0),TEXT($C124,0),TEXT($D124,0)),'Input and Results'!$S:$V,G$1,),"")</f>
        <v>38.01</v>
      </c>
      <c r="H124" s="122">
        <v>37.72</v>
      </c>
      <c r="I124" s="123"/>
      <c r="J124" s="124"/>
      <c r="M124" s="86" t="str">
        <f t="shared" si="44"/>
        <v>4</v>
      </c>
      <c r="N124" s="86" t="str">
        <f t="shared" si="45"/>
        <v>3</v>
      </c>
      <c r="O124" s="86" t="str">
        <f>IF(N124&lt;&gt;"",VLOOKUP($N124,'Events and Heat count'!$B:$D,2,)&amp;" - "&amp;VLOOKUP($N124,'Events and Heat count'!$B:$D,3,),"")</f>
        <v>Year 6 Boys - 50m Freestyle</v>
      </c>
      <c r="P124" s="86" t="str">
        <f t="shared" si="39"/>
        <v>2</v>
      </c>
      <c r="Q124" s="83" t="str">
        <f t="shared" si="40"/>
        <v>Max Coltman</v>
      </c>
      <c r="R124" s="83" t="str">
        <f t="shared" si="41"/>
        <v>Heath Mount</v>
      </c>
      <c r="S124" s="99" t="str">
        <f t="shared" si="42"/>
        <v>___________</v>
      </c>
    </row>
    <row r="125" spans="1:19" ht="20.100000000000001" customHeight="1" x14ac:dyDescent="0.2">
      <c r="A125" s="85" t="str">
        <f t="shared" si="50"/>
        <v>325</v>
      </c>
      <c r="B125" s="83">
        <f t="shared" si="49"/>
        <v>3</v>
      </c>
      <c r="C125" s="117">
        <f t="shared" si="49"/>
        <v>2</v>
      </c>
      <c r="D125" s="118">
        <f t="shared" si="51"/>
        <v>5</v>
      </c>
      <c r="E125" s="116" t="str">
        <f>IFERROR(VLOOKUP(CONCATENATE(TEXT($B125,0),TEXT($C125,0),TEXT($D125,0)),'Input and Results'!$S:$V,E$1,),"")</f>
        <v>Tarran Barfoot</v>
      </c>
      <c r="F125" s="116" t="str">
        <f>IFERROR(VLOOKUP(CONCATENATE(TEXT($B125,0),TEXT($C125,0),TEXT($D125,0)),'Input and Results'!$S:$V,F$1,),"")</f>
        <v>Mandeville</v>
      </c>
      <c r="G125" s="121">
        <f>IFERROR(VLOOKUP(CONCATENATE(TEXT($B125,0),TEXT($C125,0),TEXT($D125,0)),'Input and Results'!$S:$V,G$1,),"")</f>
        <v>38.020000000000003</v>
      </c>
      <c r="H125" s="122">
        <v>38</v>
      </c>
      <c r="I125" s="123"/>
      <c r="J125" s="124"/>
      <c r="M125" s="86" t="str">
        <f t="shared" si="44"/>
        <v>5</v>
      </c>
      <c r="N125" s="86" t="str">
        <f t="shared" si="45"/>
        <v>3</v>
      </c>
      <c r="O125" s="86" t="str">
        <f>IF(N125&lt;&gt;"",VLOOKUP($N125,'Events and Heat count'!$B:$D,2,)&amp;" - "&amp;VLOOKUP($N125,'Events and Heat count'!$B:$D,3,),"")</f>
        <v>Year 6 Boys - 50m Freestyle</v>
      </c>
      <c r="P125" s="86" t="str">
        <f t="shared" si="39"/>
        <v>2</v>
      </c>
      <c r="Q125" s="83" t="str">
        <f t="shared" si="40"/>
        <v>Tarran Barfoot</v>
      </c>
      <c r="R125" s="83" t="str">
        <f t="shared" si="41"/>
        <v>Mandeville</v>
      </c>
      <c r="S125" s="99" t="str">
        <f t="shared" si="42"/>
        <v>___________</v>
      </c>
    </row>
    <row r="126" spans="1:19" ht="20.100000000000001" customHeight="1" x14ac:dyDescent="0.2">
      <c r="A126" s="85" t="str">
        <f t="shared" si="50"/>
        <v>326</v>
      </c>
      <c r="B126" s="83">
        <f t="shared" si="49"/>
        <v>3</v>
      </c>
      <c r="C126" s="117">
        <f t="shared" si="49"/>
        <v>2</v>
      </c>
      <c r="D126" s="118">
        <f t="shared" si="51"/>
        <v>6</v>
      </c>
      <c r="E126" s="116" t="str">
        <f>IFERROR(VLOOKUP(CONCATENATE(TEXT($B126,0),TEXT($C126,0),TEXT($D126,0)),'Input and Results'!$S:$V,E$1,),"")</f>
        <v>James Hems</v>
      </c>
      <c r="F126" s="116" t="str">
        <f>IFERROR(VLOOKUP(CONCATENATE(TEXT($B126,0),TEXT($C126,0),TEXT($D126,0)),'Input and Results'!$S:$V,F$1,),"")</f>
        <v>Christ Church</v>
      </c>
      <c r="G126" s="121">
        <f>IFERROR(VLOOKUP(CONCATENATE(TEXT($B126,0),TEXT($C126,0),TEXT($D126,0)),'Input and Results'!$S:$V,G$1,),"")</f>
        <v>38.44</v>
      </c>
      <c r="H126" s="122">
        <v>36.54</v>
      </c>
      <c r="I126" s="123"/>
      <c r="J126" s="124"/>
      <c r="M126" s="86" t="str">
        <f t="shared" si="44"/>
        <v>6</v>
      </c>
      <c r="N126" s="86" t="str">
        <f t="shared" si="45"/>
        <v>3</v>
      </c>
      <c r="O126" s="86" t="str">
        <f>IF(N126&lt;&gt;"",VLOOKUP($N126,'Events and Heat count'!$B:$D,2,)&amp;" - "&amp;VLOOKUP($N126,'Events and Heat count'!$B:$D,3,),"")</f>
        <v>Year 6 Boys - 50m Freestyle</v>
      </c>
      <c r="P126" s="86" t="str">
        <f t="shared" si="39"/>
        <v>2</v>
      </c>
      <c r="Q126" s="83" t="str">
        <f t="shared" si="40"/>
        <v>James Hems</v>
      </c>
      <c r="R126" s="83" t="str">
        <f t="shared" si="41"/>
        <v>Christ Church</v>
      </c>
      <c r="S126" s="99" t="str">
        <f t="shared" si="42"/>
        <v>___________</v>
      </c>
    </row>
    <row r="127" spans="1:19" ht="20.100000000000001" customHeight="1" x14ac:dyDescent="0.2">
      <c r="A127" s="85" t="str">
        <f t="shared" si="50"/>
        <v>327</v>
      </c>
      <c r="B127" s="83">
        <f t="shared" si="49"/>
        <v>3</v>
      </c>
      <c r="C127" s="117">
        <f t="shared" si="49"/>
        <v>2</v>
      </c>
      <c r="D127" s="118">
        <f t="shared" si="51"/>
        <v>7</v>
      </c>
      <c r="E127" s="116" t="str">
        <f>IFERROR(VLOOKUP(CONCATENATE(TEXT($B127,0),TEXT($C127,0),TEXT($D127,0)),'Input and Results'!$S:$V,E$1,),"")</f>
        <v>William Rayfield</v>
      </c>
      <c r="F127" s="116" t="str">
        <f>IFERROR(VLOOKUP(CONCATENATE(TEXT($B127,0),TEXT($C127,0),TEXT($D127,0)),'Input and Results'!$S:$V,F$1,),"")</f>
        <v>Heath Mount</v>
      </c>
      <c r="G127" s="121">
        <f>IFERROR(VLOOKUP(CONCATENATE(TEXT($B127,0),TEXT($C127,0),TEXT($D127,0)),'Input and Results'!$S:$V,G$1,),"")</f>
        <v>39.119999999999997</v>
      </c>
      <c r="H127" s="122">
        <v>41.04</v>
      </c>
      <c r="I127" s="123"/>
      <c r="J127" s="124"/>
      <c r="M127" s="86" t="str">
        <f t="shared" si="44"/>
        <v>7</v>
      </c>
      <c r="N127" s="86" t="str">
        <f t="shared" si="45"/>
        <v>3</v>
      </c>
      <c r="O127" s="86" t="str">
        <f>IF(N127&lt;&gt;"",VLOOKUP($N127,'Events and Heat count'!$B:$D,2,)&amp;" - "&amp;VLOOKUP($N127,'Events and Heat count'!$B:$D,3,),"")</f>
        <v>Year 6 Boys - 50m Freestyle</v>
      </c>
      <c r="P127" s="86" t="str">
        <f t="shared" si="39"/>
        <v>2</v>
      </c>
      <c r="Q127" s="83" t="str">
        <f t="shared" si="40"/>
        <v>William Rayfield</v>
      </c>
      <c r="R127" s="83" t="str">
        <f t="shared" si="41"/>
        <v>Heath Mount</v>
      </c>
      <c r="S127" s="99" t="str">
        <f t="shared" si="42"/>
        <v>___________</v>
      </c>
    </row>
    <row r="128" spans="1:19" ht="20.100000000000001" customHeight="1" x14ac:dyDescent="0.2">
      <c r="A128" s="85" t="str">
        <f t="shared" si="50"/>
        <v>328</v>
      </c>
      <c r="B128" s="83">
        <f t="shared" si="49"/>
        <v>3</v>
      </c>
      <c r="C128" s="117">
        <f t="shared" si="49"/>
        <v>2</v>
      </c>
      <c r="D128" s="118">
        <f t="shared" si="51"/>
        <v>8</v>
      </c>
      <c r="E128" s="116" t="str">
        <f>IFERROR(VLOOKUP(CONCATENATE(TEXT($B128,0),TEXT($C128,0),TEXT($D128,0)),'Input and Results'!$S:$V,E$1,),"")</f>
        <v>Nathaniel Mapley</v>
      </c>
      <c r="F128" s="116" t="str">
        <f>IFERROR(VLOOKUP(CONCATENATE(TEXT($B128,0),TEXT($C128,0),TEXT($D128,0)),'Input and Results'!$S:$V,F$1,),"")</f>
        <v>St Peters, St Al.</v>
      </c>
      <c r="G128" s="121">
        <f>IFERROR(VLOOKUP(CONCATENATE(TEXT($B128,0),TEXT($C128,0),TEXT($D128,0)),'Input and Results'!$S:$V,G$1,),"")</f>
        <v>39.479999999999997</v>
      </c>
      <c r="H128" s="122">
        <v>37.75</v>
      </c>
      <c r="I128" s="123"/>
      <c r="J128" s="124"/>
      <c r="M128" s="86" t="str">
        <f t="shared" si="44"/>
        <v>8</v>
      </c>
      <c r="N128" s="86" t="str">
        <f t="shared" si="45"/>
        <v>3</v>
      </c>
      <c r="O128" s="86" t="str">
        <f>IF(N128&lt;&gt;"",VLOOKUP($N128,'Events and Heat count'!$B:$D,2,)&amp;" - "&amp;VLOOKUP($N128,'Events and Heat count'!$B:$D,3,),"")</f>
        <v>Year 6 Boys - 50m Freestyle</v>
      </c>
      <c r="P128" s="86" t="str">
        <f t="shared" si="39"/>
        <v>2</v>
      </c>
      <c r="Q128" s="83" t="str">
        <f t="shared" si="40"/>
        <v>Nathaniel Mapley</v>
      </c>
      <c r="R128" s="83" t="str">
        <f t="shared" si="41"/>
        <v>St Peters, St Al.</v>
      </c>
      <c r="S128" s="99" t="str">
        <f t="shared" si="42"/>
        <v>___________</v>
      </c>
    </row>
    <row r="129" spans="1:19" s="87" customFormat="1" ht="249.95" customHeight="1" x14ac:dyDescent="0.2">
      <c r="B129" s="87">
        <f t="shared" si="49"/>
        <v>3</v>
      </c>
      <c r="C129" s="117">
        <f t="shared" si="49"/>
        <v>2</v>
      </c>
      <c r="D129" s="117"/>
      <c r="E129" s="117"/>
      <c r="F129" s="117"/>
      <c r="G129" s="117"/>
      <c r="H129" s="117"/>
      <c r="I129" s="125"/>
      <c r="J129" s="125"/>
      <c r="M129" s="104" t="str">
        <f t="shared" si="44"/>
        <v/>
      </c>
      <c r="N129" s="104" t="str">
        <f t="shared" si="45"/>
        <v/>
      </c>
      <c r="O129" s="104" t="str">
        <f>IF(N129&lt;&gt;"",VLOOKUP($N129,'Events and Heat count'!$B:$D,2,)&amp;" - "&amp;VLOOKUP($N129,'Events and Heat count'!$B:$D,3,),"")</f>
        <v/>
      </c>
      <c r="P129" s="104" t="str">
        <f t="shared" si="39"/>
        <v/>
      </c>
      <c r="Q129" s="87" t="str">
        <f t="shared" si="40"/>
        <v/>
      </c>
      <c r="R129" s="87" t="str">
        <f t="shared" si="41"/>
        <v/>
      </c>
      <c r="S129" s="105" t="str">
        <f t="shared" si="42"/>
        <v/>
      </c>
    </row>
    <row r="130" spans="1:19" ht="20.100000000000001" customHeight="1" x14ac:dyDescent="0.2">
      <c r="B130" s="83">
        <f t="shared" si="49"/>
        <v>3</v>
      </c>
      <c r="C130" s="103" t="s">
        <v>368</v>
      </c>
      <c r="D130" s="119">
        <f>D102</f>
        <v>3</v>
      </c>
      <c r="E130" s="103" t="str">
        <f t="shared" ref="E130:F130" si="52">E102</f>
        <v>Year 6 Boys</v>
      </c>
      <c r="F130" s="103" t="str">
        <f t="shared" si="52"/>
        <v>50m Freestyle</v>
      </c>
      <c r="G130" s="103"/>
      <c r="H130" s="103"/>
      <c r="I130" s="120"/>
      <c r="J130" s="120"/>
      <c r="M130" s="86" t="str">
        <f t="shared" si="44"/>
        <v/>
      </c>
      <c r="N130" s="86" t="str">
        <f t="shared" si="45"/>
        <v/>
      </c>
      <c r="O130" s="86" t="str">
        <f>IF(N130&lt;&gt;"",VLOOKUP($N130,'Events and Heat count'!$B:$D,2,)&amp;" - "&amp;VLOOKUP($N130,'Events and Heat count'!$B:$D,3,),"")</f>
        <v/>
      </c>
      <c r="P130" s="86" t="str">
        <f t="shared" si="39"/>
        <v/>
      </c>
      <c r="Q130" s="83" t="str">
        <f t="shared" si="40"/>
        <v/>
      </c>
      <c r="R130" s="83" t="str">
        <f t="shared" si="41"/>
        <v/>
      </c>
      <c r="S130" s="99" t="str">
        <f t="shared" si="42"/>
        <v/>
      </c>
    </row>
    <row r="131" spans="1:19" s="87" customFormat="1" ht="5.0999999999999996" customHeight="1" x14ac:dyDescent="0.2">
      <c r="B131" s="87">
        <f t="shared" si="49"/>
        <v>3</v>
      </c>
      <c r="C131" s="117"/>
      <c r="D131" s="117"/>
      <c r="E131" s="117"/>
      <c r="F131" s="117"/>
      <c r="G131" s="117"/>
      <c r="H131" s="117"/>
      <c r="I131" s="125"/>
      <c r="J131" s="125"/>
      <c r="M131" s="104" t="str">
        <f t="shared" si="44"/>
        <v/>
      </c>
      <c r="N131" s="104" t="str">
        <f t="shared" si="45"/>
        <v/>
      </c>
      <c r="O131" s="104" t="str">
        <f>IF(N131&lt;&gt;"",VLOOKUP($N131,'Events and Heat count'!$B:$D,2,)&amp;" - "&amp;VLOOKUP($N131,'Events and Heat count'!$B:$D,3,),"")</f>
        <v/>
      </c>
      <c r="P131" s="104" t="str">
        <f t="shared" si="39"/>
        <v/>
      </c>
      <c r="Q131" s="87" t="str">
        <f t="shared" si="40"/>
        <v/>
      </c>
      <c r="R131" s="87" t="str">
        <f t="shared" si="41"/>
        <v/>
      </c>
      <c r="S131" s="105" t="str">
        <f t="shared" si="42"/>
        <v/>
      </c>
    </row>
    <row r="132" spans="1:19" ht="15" customHeight="1" x14ac:dyDescent="0.2">
      <c r="A132" s="85"/>
      <c r="B132" s="83">
        <f t="shared" si="49"/>
        <v>3</v>
      </c>
      <c r="C132" s="117">
        <f>E132</f>
        <v>3</v>
      </c>
      <c r="D132" s="103" t="s">
        <v>367</v>
      </c>
      <c r="E132" s="119">
        <v>3</v>
      </c>
      <c r="M132" s="86" t="str">
        <f t="shared" si="44"/>
        <v/>
      </c>
      <c r="N132" s="86" t="str">
        <f t="shared" si="45"/>
        <v/>
      </c>
      <c r="O132" s="86" t="str">
        <f>IF(N132&lt;&gt;"",VLOOKUP($N132,'Events and Heat count'!$B:$D,2,)&amp;" - "&amp;VLOOKUP($N132,'Events and Heat count'!$B:$D,3,),"")</f>
        <v/>
      </c>
      <c r="P132" s="86" t="str">
        <f t="shared" si="39"/>
        <v/>
      </c>
      <c r="Q132" s="83" t="str">
        <f t="shared" si="40"/>
        <v/>
      </c>
      <c r="R132" s="83" t="str">
        <f t="shared" si="41"/>
        <v/>
      </c>
      <c r="S132" s="99" t="str">
        <f t="shared" si="42"/>
        <v/>
      </c>
    </row>
    <row r="133" spans="1:19" ht="5.0999999999999996" customHeight="1" x14ac:dyDescent="0.2">
      <c r="A133" s="85"/>
      <c r="B133" s="83">
        <f t="shared" si="49"/>
        <v>3</v>
      </c>
      <c r="C133" s="117">
        <f>C132</f>
        <v>3</v>
      </c>
      <c r="M133" s="86" t="str">
        <f t="shared" si="44"/>
        <v/>
      </c>
      <c r="N133" s="86" t="str">
        <f t="shared" si="45"/>
        <v/>
      </c>
      <c r="O133" s="86" t="str">
        <f>IF(N133&lt;&gt;"",VLOOKUP($N133,'Events and Heat count'!$B:$D,2,)&amp;" - "&amp;VLOOKUP($N133,'Events and Heat count'!$B:$D,3,),"")</f>
        <v/>
      </c>
      <c r="P133" s="86" t="str">
        <f t="shared" si="39"/>
        <v/>
      </c>
      <c r="Q133" s="83" t="str">
        <f t="shared" si="40"/>
        <v/>
      </c>
      <c r="R133" s="83" t="str">
        <f t="shared" si="41"/>
        <v/>
      </c>
      <c r="S133" s="99" t="str">
        <f t="shared" si="42"/>
        <v/>
      </c>
    </row>
    <row r="134" spans="1:19" ht="15" customHeight="1" x14ac:dyDescent="0.2">
      <c r="A134" s="85"/>
      <c r="B134" s="83">
        <f t="shared" si="49"/>
        <v>3</v>
      </c>
      <c r="C134" s="117">
        <f t="shared" si="49"/>
        <v>3</v>
      </c>
      <c r="D134" s="103" t="s">
        <v>366</v>
      </c>
      <c r="E134" s="103" t="s">
        <v>369</v>
      </c>
      <c r="F134" s="103" t="s">
        <v>374</v>
      </c>
      <c r="G134" s="103" t="s">
        <v>380</v>
      </c>
      <c r="H134" s="103"/>
      <c r="I134" s="120" t="s">
        <v>381</v>
      </c>
      <c r="J134" s="120" t="s">
        <v>382</v>
      </c>
      <c r="M134" s="86" t="str">
        <f t="shared" si="44"/>
        <v/>
      </c>
      <c r="N134" s="86" t="str">
        <f t="shared" si="45"/>
        <v/>
      </c>
      <c r="O134" s="86" t="str">
        <f>IF(N134&lt;&gt;"",VLOOKUP($N134,'Events and Heat count'!$B:$D,2,)&amp;" - "&amp;VLOOKUP($N134,'Events and Heat count'!$B:$D,3,),"")</f>
        <v/>
      </c>
      <c r="P134" s="86" t="str">
        <f t="shared" si="39"/>
        <v/>
      </c>
      <c r="Q134" s="83" t="str">
        <f t="shared" ref="Q134:Q156" si="53">IF($A134&lt;&gt;0,VLOOKUP($A134,$A:$F,5,),"")</f>
        <v/>
      </c>
      <c r="R134" s="83" t="str">
        <f t="shared" ref="R134:R156" si="54">IF($A134&lt;&gt;0,VLOOKUP($A134,$A:$F,6,),"")</f>
        <v/>
      </c>
      <c r="S134" s="99" t="str">
        <f t="shared" si="42"/>
        <v/>
      </c>
    </row>
    <row r="135" spans="1:19" ht="20.100000000000001" customHeight="1" x14ac:dyDescent="0.2">
      <c r="A135" s="85" t="str">
        <f>CONCATENATE(TEXT($B135,0),TEXT($C135,0),TEXT($D135,0))</f>
        <v>331</v>
      </c>
      <c r="B135" s="83">
        <f t="shared" ref="B135:C150" si="55">B134</f>
        <v>3</v>
      </c>
      <c r="C135" s="117">
        <f t="shared" si="55"/>
        <v>3</v>
      </c>
      <c r="D135" s="118">
        <v>1</v>
      </c>
      <c r="E135" s="116" t="str">
        <f>IFERROR(VLOOKUP(CONCATENATE(TEXT($B135,0),TEXT($C135,0),TEXT($D135,0)),'Input and Results'!$S:$V,E$1,),"")</f>
        <v>Harry Rowlands</v>
      </c>
      <c r="F135" s="116" t="str">
        <f>IFERROR(VLOOKUP(CONCATENATE(TEXT($B135,0),TEXT($C135,0),TEXT($D135,0)),'Input and Results'!$S:$V,F$1,),"")</f>
        <v>Beechwood Park</v>
      </c>
      <c r="G135" s="121">
        <f>IFERROR(VLOOKUP(CONCATENATE(TEXT($B135,0),TEXT($C135,0),TEXT($D135,0)),'Input and Results'!$S:$V,G$1,),"")</f>
        <v>37.6</v>
      </c>
      <c r="H135" s="122">
        <v>36.58</v>
      </c>
      <c r="I135" s="123"/>
      <c r="J135" s="124"/>
      <c r="M135" s="118" t="str">
        <f t="shared" si="44"/>
        <v>1</v>
      </c>
      <c r="N135" s="118" t="str">
        <f t="shared" si="45"/>
        <v>3</v>
      </c>
      <c r="O135" s="118" t="str">
        <f>IF(N135&lt;&gt;"",VLOOKUP($N135,'Events and Heat count'!$B:$D,2,)&amp;" - "&amp;VLOOKUP($N135,'Events and Heat count'!$B:$D,3,),"")</f>
        <v>Year 6 Boys - 50m Freestyle</v>
      </c>
      <c r="P135" s="118" t="str">
        <f t="shared" si="39"/>
        <v>3</v>
      </c>
      <c r="Q135" s="116" t="str">
        <f t="shared" si="53"/>
        <v>Harry Rowlands</v>
      </c>
      <c r="R135" s="116" t="str">
        <f t="shared" si="54"/>
        <v>Beechwood Park</v>
      </c>
      <c r="S135" s="129" t="str">
        <f t="shared" si="42"/>
        <v>___________</v>
      </c>
    </row>
    <row r="136" spans="1:19" ht="20.100000000000001" customHeight="1" x14ac:dyDescent="0.2">
      <c r="A136" s="85" t="str">
        <f t="shared" ref="A136:A142" si="56">CONCATENATE(TEXT($B136,0),TEXT($C136,0),TEXT($D136,0))</f>
        <v>332</v>
      </c>
      <c r="B136" s="83">
        <f t="shared" si="55"/>
        <v>3</v>
      </c>
      <c r="C136" s="117">
        <f t="shared" si="55"/>
        <v>3</v>
      </c>
      <c r="D136" s="118">
        <f>D135+1</f>
        <v>2</v>
      </c>
      <c r="E136" s="116" t="str">
        <f>IFERROR(VLOOKUP(CONCATENATE(TEXT($B136,0),TEXT($C136,0),TEXT($D136,0)),'Input and Results'!$S:$V,E$1,),"")</f>
        <v>Marko Borgis</v>
      </c>
      <c r="F136" s="116" t="str">
        <f>IFERROR(VLOOKUP(CONCATENATE(TEXT($B136,0),TEXT($C136,0),TEXT($D136,0)),'Input and Results'!$S:$V,F$1,),"")</f>
        <v xml:space="preserve">Round Diamond </v>
      </c>
      <c r="G136" s="121">
        <f>IFERROR(VLOOKUP(CONCATENATE(TEXT($B136,0),TEXT($C136,0),TEXT($D136,0)),'Input and Results'!$S:$V,G$1,),"")</f>
        <v>37.39</v>
      </c>
      <c r="H136" s="122">
        <v>37.69</v>
      </c>
      <c r="I136" s="123"/>
      <c r="J136" s="124"/>
      <c r="M136" s="86" t="str">
        <f t="shared" si="44"/>
        <v>2</v>
      </c>
      <c r="N136" s="86" t="str">
        <f t="shared" si="45"/>
        <v>3</v>
      </c>
      <c r="O136" s="86" t="str">
        <f>IF(N136&lt;&gt;"",VLOOKUP($N136,'Events and Heat count'!$B:$D,2,)&amp;" - "&amp;VLOOKUP($N136,'Events and Heat count'!$B:$D,3,),"")</f>
        <v>Year 6 Boys - 50m Freestyle</v>
      </c>
      <c r="P136" s="86" t="str">
        <f t="shared" si="39"/>
        <v>3</v>
      </c>
      <c r="Q136" s="83" t="str">
        <f t="shared" si="53"/>
        <v>Marko Borgis</v>
      </c>
      <c r="R136" s="83" t="str">
        <f t="shared" si="54"/>
        <v xml:space="preserve">Round Diamond </v>
      </c>
      <c r="S136" s="99" t="str">
        <f t="shared" si="42"/>
        <v>___________</v>
      </c>
    </row>
    <row r="137" spans="1:19" ht="20.100000000000001" customHeight="1" x14ac:dyDescent="0.2">
      <c r="A137" s="85" t="str">
        <f t="shared" si="56"/>
        <v>333</v>
      </c>
      <c r="B137" s="83">
        <f t="shared" si="55"/>
        <v>3</v>
      </c>
      <c r="C137" s="117">
        <f t="shared" si="55"/>
        <v>3</v>
      </c>
      <c r="D137" s="118">
        <f t="shared" ref="D137:D142" si="57">D136+1</f>
        <v>3</v>
      </c>
      <c r="E137" s="116" t="str">
        <f>IFERROR(VLOOKUP(CONCATENATE(TEXT($B137,0),TEXT($C137,0),TEXT($D137,0)),'Input and Results'!$S:$V,E$1,),"")</f>
        <v>Christopher Carradine</v>
      </c>
      <c r="F137" s="116" t="str">
        <f>IFERROR(VLOOKUP(CONCATENATE(TEXT($B137,0),TEXT($C137,0),TEXT($D137,0)),'Input and Results'!$S:$V,F$1,),"")</f>
        <v>Gayhurst School</v>
      </c>
      <c r="G137" s="121">
        <f>IFERROR(VLOOKUP(CONCATENATE(TEXT($B137,0),TEXT($C137,0),TEXT($D137,0)),'Input and Results'!$S:$V,G$1,),"")</f>
        <v>37</v>
      </c>
      <c r="H137" s="122">
        <v>38.590000000000003</v>
      </c>
      <c r="I137" s="123"/>
      <c r="J137" s="124"/>
      <c r="M137" s="86" t="str">
        <f t="shared" si="44"/>
        <v>3</v>
      </c>
      <c r="N137" s="86" t="str">
        <f t="shared" si="45"/>
        <v>3</v>
      </c>
      <c r="O137" s="86" t="str">
        <f>IF(N137&lt;&gt;"",VLOOKUP($N137,'Events and Heat count'!$B:$D,2,)&amp;" - "&amp;VLOOKUP($N137,'Events and Heat count'!$B:$D,3,),"")</f>
        <v>Year 6 Boys - 50m Freestyle</v>
      </c>
      <c r="P137" s="86" t="str">
        <f t="shared" si="39"/>
        <v>3</v>
      </c>
      <c r="Q137" s="83" t="str">
        <f t="shared" si="53"/>
        <v>Christopher Carradine</v>
      </c>
      <c r="R137" s="83" t="str">
        <f t="shared" si="54"/>
        <v>Gayhurst School</v>
      </c>
      <c r="S137" s="99" t="str">
        <f t="shared" si="42"/>
        <v>___________</v>
      </c>
    </row>
    <row r="138" spans="1:19" ht="20.100000000000001" customHeight="1" x14ac:dyDescent="0.2">
      <c r="A138" s="85" t="str">
        <f t="shared" si="56"/>
        <v>334</v>
      </c>
      <c r="B138" s="83">
        <f t="shared" si="55"/>
        <v>3</v>
      </c>
      <c r="C138" s="117">
        <f t="shared" si="55"/>
        <v>3</v>
      </c>
      <c r="D138" s="118">
        <f t="shared" si="57"/>
        <v>4</v>
      </c>
      <c r="E138" s="116" t="str">
        <f>IFERROR(VLOOKUP(CONCATENATE(TEXT($B138,0),TEXT($C138,0),TEXT($D138,0)),'Input and Results'!$S:$V,E$1,),"")</f>
        <v>James Coleman</v>
      </c>
      <c r="F138" s="116" t="str">
        <f>IFERROR(VLOOKUP(CONCATENATE(TEXT($B138,0),TEXT($C138,0),TEXT($D138,0)),'Input and Results'!$S:$V,F$1,),"")</f>
        <v>Mandeville</v>
      </c>
      <c r="G138" s="121">
        <f>IFERROR(VLOOKUP(CONCATENATE(TEXT($B138,0),TEXT($C138,0),TEXT($D138,0)),'Input and Results'!$S:$V,G$1,),"")</f>
        <v>36.770000000000003</v>
      </c>
      <c r="H138" s="122">
        <v>37.99</v>
      </c>
      <c r="I138" s="123"/>
      <c r="J138" s="124"/>
      <c r="M138" s="86" t="str">
        <f t="shared" si="44"/>
        <v>4</v>
      </c>
      <c r="N138" s="86" t="str">
        <f t="shared" si="45"/>
        <v>3</v>
      </c>
      <c r="O138" s="86" t="str">
        <f>IF(N138&lt;&gt;"",VLOOKUP($N138,'Events and Heat count'!$B:$D,2,)&amp;" - "&amp;VLOOKUP($N138,'Events and Heat count'!$B:$D,3,),"")</f>
        <v>Year 6 Boys - 50m Freestyle</v>
      </c>
      <c r="P138" s="86" t="str">
        <f t="shared" si="39"/>
        <v>3</v>
      </c>
      <c r="Q138" s="83" t="str">
        <f t="shared" si="53"/>
        <v>James Coleman</v>
      </c>
      <c r="R138" s="83" t="str">
        <f t="shared" si="54"/>
        <v>Mandeville</v>
      </c>
      <c r="S138" s="99" t="str">
        <f t="shared" si="42"/>
        <v>___________</v>
      </c>
    </row>
    <row r="139" spans="1:19" ht="20.100000000000001" customHeight="1" x14ac:dyDescent="0.2">
      <c r="A139" s="85" t="str">
        <f t="shared" si="56"/>
        <v>335</v>
      </c>
      <c r="B139" s="83">
        <f t="shared" si="55"/>
        <v>3</v>
      </c>
      <c r="C139" s="117">
        <f t="shared" si="55"/>
        <v>3</v>
      </c>
      <c r="D139" s="118">
        <f t="shared" si="57"/>
        <v>5</v>
      </c>
      <c r="E139" s="116" t="str">
        <f>IFERROR(VLOOKUP(CONCATENATE(TEXT($B139,0),TEXT($C139,0),TEXT($D139,0)),'Input and Results'!$S:$V,E$1,),"")</f>
        <v>Freddie Lucas</v>
      </c>
      <c r="F139" s="116" t="str">
        <f>IFERROR(VLOOKUP(CONCATENATE(TEXT($B139,0),TEXT($C139,0),TEXT($D139,0)),'Input and Results'!$S:$V,F$1,),"")</f>
        <v>Chalfont St Peter</v>
      </c>
      <c r="G139" s="121">
        <f>IFERROR(VLOOKUP(CONCATENATE(TEXT($B139,0),TEXT($C139,0),TEXT($D139,0)),'Input and Results'!$S:$V,G$1,),"")</f>
        <v>36.840000000000003</v>
      </c>
      <c r="H139" s="122">
        <v>37.01</v>
      </c>
      <c r="I139" s="123"/>
      <c r="J139" s="124"/>
      <c r="M139" s="86" t="str">
        <f t="shared" si="44"/>
        <v>5</v>
      </c>
      <c r="N139" s="86" t="str">
        <f t="shared" si="45"/>
        <v>3</v>
      </c>
      <c r="O139" s="86" t="str">
        <f>IF(N139&lt;&gt;"",VLOOKUP($N139,'Events and Heat count'!$B:$D,2,)&amp;" - "&amp;VLOOKUP($N139,'Events and Heat count'!$B:$D,3,),"")</f>
        <v>Year 6 Boys - 50m Freestyle</v>
      </c>
      <c r="P139" s="86" t="str">
        <f t="shared" si="39"/>
        <v>3</v>
      </c>
      <c r="Q139" s="83" t="str">
        <f t="shared" si="53"/>
        <v>Freddie Lucas</v>
      </c>
      <c r="R139" s="83" t="str">
        <f t="shared" si="54"/>
        <v>Chalfont St Peter</v>
      </c>
      <c r="S139" s="99" t="str">
        <f t="shared" si="42"/>
        <v>___________</v>
      </c>
    </row>
    <row r="140" spans="1:19" ht="20.100000000000001" customHeight="1" x14ac:dyDescent="0.2">
      <c r="A140" s="85" t="str">
        <f t="shared" si="56"/>
        <v>336</v>
      </c>
      <c r="B140" s="83">
        <f t="shared" si="55"/>
        <v>3</v>
      </c>
      <c r="C140" s="117">
        <f t="shared" si="55"/>
        <v>3</v>
      </c>
      <c r="D140" s="118">
        <f t="shared" si="57"/>
        <v>6</v>
      </c>
      <c r="E140" s="116" t="str">
        <f>IFERROR(VLOOKUP(CONCATENATE(TEXT($B140,0),TEXT($C140,0),TEXT($D140,0)),'Input and Results'!$S:$V,E$1,),"")</f>
        <v>Daniel Rates</v>
      </c>
      <c r="F140" s="116" t="str">
        <f>IFERROR(VLOOKUP(CONCATENATE(TEXT($B140,0),TEXT($C140,0),TEXT($D140,0)),'Input and Results'!$S:$V,F$1,),"")</f>
        <v>Heath Mount</v>
      </c>
      <c r="G140" s="121">
        <f>IFERROR(VLOOKUP(CONCATENATE(TEXT($B140,0),TEXT($C140,0),TEXT($D140,0)),'Input and Results'!$S:$V,G$1,),"")</f>
        <v>37.229999999999997</v>
      </c>
      <c r="H140" s="122">
        <v>36.450000000000003</v>
      </c>
      <c r="I140" s="123"/>
      <c r="J140" s="124"/>
      <c r="M140" s="86" t="str">
        <f t="shared" si="44"/>
        <v>6</v>
      </c>
      <c r="N140" s="86" t="str">
        <f t="shared" si="45"/>
        <v>3</v>
      </c>
      <c r="O140" s="86" t="str">
        <f>IF(N140&lt;&gt;"",VLOOKUP($N140,'Events and Heat count'!$B:$D,2,)&amp;" - "&amp;VLOOKUP($N140,'Events and Heat count'!$B:$D,3,),"")</f>
        <v>Year 6 Boys - 50m Freestyle</v>
      </c>
      <c r="P140" s="86" t="str">
        <f t="shared" si="39"/>
        <v>3</v>
      </c>
      <c r="Q140" s="83" t="str">
        <f t="shared" si="53"/>
        <v>Daniel Rates</v>
      </c>
      <c r="R140" s="83" t="str">
        <f t="shared" si="54"/>
        <v>Heath Mount</v>
      </c>
      <c r="S140" s="99" t="str">
        <f t="shared" si="42"/>
        <v>___________</v>
      </c>
    </row>
    <row r="141" spans="1:19" ht="20.100000000000001" customHeight="1" x14ac:dyDescent="0.2">
      <c r="A141" s="85" t="str">
        <f t="shared" si="56"/>
        <v>337</v>
      </c>
      <c r="B141" s="83">
        <f t="shared" si="55"/>
        <v>3</v>
      </c>
      <c r="C141" s="117">
        <f t="shared" si="55"/>
        <v>3</v>
      </c>
      <c r="D141" s="118">
        <f t="shared" si="57"/>
        <v>7</v>
      </c>
      <c r="E141" s="116" t="str">
        <f>IFERROR(VLOOKUP(CONCATENATE(TEXT($B141,0),TEXT($C141,0),TEXT($D141,0)),'Input and Results'!$S:$V,E$1,),"")</f>
        <v>Mac Lothian</v>
      </c>
      <c r="F141" s="116" t="str">
        <f>IFERROR(VLOOKUP(CONCATENATE(TEXT($B141,0),TEXT($C141,0),TEXT($D141,0)),'Input and Results'!$S:$V,F$1,),"")</f>
        <v>Gayhurst School</v>
      </c>
      <c r="G141" s="121">
        <f>IFERROR(VLOOKUP(CONCATENATE(TEXT($B141,0),TEXT($C141,0),TEXT($D141,0)),'Input and Results'!$S:$V,G$1,),"")</f>
        <v>37.47</v>
      </c>
      <c r="H141" s="122">
        <v>37.9</v>
      </c>
      <c r="I141" s="123"/>
      <c r="J141" s="124"/>
      <c r="M141" s="86" t="str">
        <f t="shared" si="44"/>
        <v>7</v>
      </c>
      <c r="N141" s="86" t="str">
        <f t="shared" si="45"/>
        <v>3</v>
      </c>
      <c r="O141" s="86" t="str">
        <f>IF(N141&lt;&gt;"",VLOOKUP($N141,'Events and Heat count'!$B:$D,2,)&amp;" - "&amp;VLOOKUP($N141,'Events and Heat count'!$B:$D,3,),"")</f>
        <v>Year 6 Boys - 50m Freestyle</v>
      </c>
      <c r="P141" s="86" t="str">
        <f t="shared" si="39"/>
        <v>3</v>
      </c>
      <c r="Q141" s="83" t="str">
        <f t="shared" si="53"/>
        <v>Mac Lothian</v>
      </c>
      <c r="R141" s="83" t="str">
        <f t="shared" si="54"/>
        <v>Gayhurst School</v>
      </c>
      <c r="S141" s="99" t="str">
        <f t="shared" si="42"/>
        <v>___________</v>
      </c>
    </row>
    <row r="142" spans="1:19" ht="20.100000000000001" customHeight="1" x14ac:dyDescent="0.2">
      <c r="A142" s="85" t="str">
        <f t="shared" si="56"/>
        <v>338</v>
      </c>
      <c r="B142" s="83">
        <f t="shared" si="55"/>
        <v>3</v>
      </c>
      <c r="C142" s="117">
        <f t="shared" si="55"/>
        <v>3</v>
      </c>
      <c r="D142" s="118">
        <f t="shared" si="57"/>
        <v>8</v>
      </c>
      <c r="E142" s="116" t="str">
        <f>IFERROR(VLOOKUP(CONCATENATE(TEXT($B142,0),TEXT($C142,0),TEXT($D142,0)),'Input and Results'!$S:$V,E$1,),"")</f>
        <v>Rohan Liddar</v>
      </c>
      <c r="F142" s="116" t="str">
        <f>IFERROR(VLOOKUP(CONCATENATE(TEXT($B142,0),TEXT($C142,0),TEXT($D142,0)),'Input and Results'!$S:$V,F$1,),"")</f>
        <v>Boxmoor</v>
      </c>
      <c r="G142" s="121">
        <f>IFERROR(VLOOKUP(CONCATENATE(TEXT($B142,0),TEXT($C142,0),TEXT($D142,0)),'Input and Results'!$S:$V,G$1,),"")</f>
        <v>38</v>
      </c>
      <c r="H142" s="122">
        <v>99.99</v>
      </c>
      <c r="I142" s="123"/>
      <c r="J142" s="124"/>
      <c r="M142" s="86" t="str">
        <f t="shared" si="44"/>
        <v>8</v>
      </c>
      <c r="N142" s="86" t="str">
        <f t="shared" si="45"/>
        <v>3</v>
      </c>
      <c r="O142" s="86" t="str">
        <f>IF(N142&lt;&gt;"",VLOOKUP($N142,'Events and Heat count'!$B:$D,2,)&amp;" - "&amp;VLOOKUP($N142,'Events and Heat count'!$B:$D,3,),"")</f>
        <v>Year 6 Boys - 50m Freestyle</v>
      </c>
      <c r="P142" s="86" t="str">
        <f t="shared" si="39"/>
        <v>3</v>
      </c>
      <c r="Q142" s="83" t="str">
        <f t="shared" si="53"/>
        <v>Rohan Liddar</v>
      </c>
      <c r="R142" s="83" t="str">
        <f t="shared" si="54"/>
        <v>Boxmoor</v>
      </c>
      <c r="S142" s="99" t="str">
        <f t="shared" si="42"/>
        <v>___________</v>
      </c>
    </row>
    <row r="143" spans="1:19" s="87" customFormat="1" ht="249.95" customHeight="1" x14ac:dyDescent="0.2">
      <c r="B143" s="87">
        <f t="shared" si="55"/>
        <v>3</v>
      </c>
      <c r="C143" s="117">
        <f t="shared" si="55"/>
        <v>3</v>
      </c>
      <c r="D143" s="117"/>
      <c r="E143" s="117"/>
      <c r="F143" s="117"/>
      <c r="G143" s="117"/>
      <c r="H143" s="117"/>
      <c r="I143" s="125"/>
      <c r="J143" s="125"/>
      <c r="M143" s="104" t="str">
        <f t="shared" si="44"/>
        <v/>
      </c>
      <c r="N143" s="104" t="str">
        <f t="shared" si="45"/>
        <v/>
      </c>
      <c r="O143" s="104" t="str">
        <f>IF(N143&lt;&gt;"",VLOOKUP($N143,'Events and Heat count'!$B:$D,2,)&amp;" - "&amp;VLOOKUP($N143,'Events and Heat count'!$B:$D,3,),"")</f>
        <v/>
      </c>
      <c r="P143" s="104" t="str">
        <f t="shared" si="39"/>
        <v/>
      </c>
      <c r="Q143" s="87" t="str">
        <f t="shared" si="53"/>
        <v/>
      </c>
      <c r="R143" s="87" t="str">
        <f t="shared" si="54"/>
        <v/>
      </c>
      <c r="S143" s="105" t="str">
        <f t="shared" si="42"/>
        <v/>
      </c>
    </row>
    <row r="144" spans="1:19" ht="20.100000000000001" customHeight="1" x14ac:dyDescent="0.2">
      <c r="B144" s="83">
        <f t="shared" si="55"/>
        <v>3</v>
      </c>
      <c r="C144" s="103" t="s">
        <v>368</v>
      </c>
      <c r="D144" s="119">
        <f>D102</f>
        <v>3</v>
      </c>
      <c r="E144" s="103" t="str">
        <f t="shared" ref="E144:F144" si="58">E102</f>
        <v>Year 6 Boys</v>
      </c>
      <c r="F144" s="103" t="str">
        <f t="shared" si="58"/>
        <v>50m Freestyle</v>
      </c>
      <c r="G144" s="103"/>
      <c r="H144" s="103"/>
      <c r="I144" s="120"/>
      <c r="J144" s="120"/>
      <c r="M144" s="86" t="str">
        <f t="shared" si="44"/>
        <v/>
      </c>
      <c r="N144" s="86" t="str">
        <f t="shared" si="45"/>
        <v/>
      </c>
      <c r="O144" s="86" t="str">
        <f>IF(N144&lt;&gt;"",VLOOKUP($N144,'Events and Heat count'!$B:$D,2,)&amp;" - "&amp;VLOOKUP($N144,'Events and Heat count'!$B:$D,3,),"")</f>
        <v/>
      </c>
      <c r="P144" s="86" t="str">
        <f t="shared" si="39"/>
        <v/>
      </c>
      <c r="Q144" s="83" t="str">
        <f t="shared" si="53"/>
        <v/>
      </c>
      <c r="R144" s="83" t="str">
        <f t="shared" si="54"/>
        <v/>
      </c>
      <c r="S144" s="99" t="str">
        <f t="shared" si="42"/>
        <v/>
      </c>
    </row>
    <row r="145" spans="1:19" s="87" customFormat="1" ht="5.0999999999999996" customHeight="1" x14ac:dyDescent="0.2">
      <c r="B145" s="87">
        <f t="shared" si="55"/>
        <v>3</v>
      </c>
      <c r="C145" s="117"/>
      <c r="D145" s="117"/>
      <c r="E145" s="117"/>
      <c r="F145" s="117"/>
      <c r="G145" s="117"/>
      <c r="H145" s="117"/>
      <c r="I145" s="125"/>
      <c r="J145" s="125"/>
      <c r="M145" s="104" t="str">
        <f t="shared" si="44"/>
        <v/>
      </c>
      <c r="N145" s="104" t="str">
        <f t="shared" si="45"/>
        <v/>
      </c>
      <c r="O145" s="104" t="str">
        <f>IF(N145&lt;&gt;"",VLOOKUP($N145,'Events and Heat count'!$B:$D,2,)&amp;" - "&amp;VLOOKUP($N145,'Events and Heat count'!$B:$D,3,),"")</f>
        <v/>
      </c>
      <c r="P145" s="104" t="str">
        <f t="shared" si="39"/>
        <v/>
      </c>
      <c r="Q145" s="87" t="str">
        <f t="shared" si="53"/>
        <v/>
      </c>
      <c r="R145" s="87" t="str">
        <f t="shared" si="54"/>
        <v/>
      </c>
      <c r="S145" s="105" t="str">
        <f t="shared" si="42"/>
        <v/>
      </c>
    </row>
    <row r="146" spans="1:19" ht="15" customHeight="1" x14ac:dyDescent="0.2">
      <c r="A146" s="85"/>
      <c r="B146" s="83">
        <f t="shared" si="55"/>
        <v>3</v>
      </c>
      <c r="C146" s="117">
        <v>4</v>
      </c>
      <c r="D146" s="103" t="s">
        <v>367</v>
      </c>
      <c r="E146" s="119">
        <v>4</v>
      </c>
      <c r="M146" s="86" t="str">
        <f t="shared" si="44"/>
        <v/>
      </c>
      <c r="N146" s="86" t="str">
        <f t="shared" si="45"/>
        <v/>
      </c>
      <c r="O146" s="86" t="str">
        <f>IF(N146&lt;&gt;"",VLOOKUP($N146,'Events and Heat count'!$B:$D,2,)&amp;" - "&amp;VLOOKUP($N146,'Events and Heat count'!$B:$D,3,),"")</f>
        <v/>
      </c>
      <c r="P146" s="86" t="str">
        <f t="shared" si="39"/>
        <v/>
      </c>
      <c r="Q146" s="83" t="str">
        <f t="shared" si="53"/>
        <v/>
      </c>
      <c r="R146" s="83" t="str">
        <f t="shared" si="54"/>
        <v/>
      </c>
      <c r="S146" s="99" t="str">
        <f t="shared" si="42"/>
        <v/>
      </c>
    </row>
    <row r="147" spans="1:19" ht="5.0999999999999996" customHeight="1" x14ac:dyDescent="0.2">
      <c r="A147" s="85"/>
      <c r="B147" s="83">
        <f t="shared" si="55"/>
        <v>3</v>
      </c>
      <c r="C147" s="117">
        <f t="shared" si="55"/>
        <v>4</v>
      </c>
      <c r="M147" s="86" t="str">
        <f t="shared" si="44"/>
        <v/>
      </c>
      <c r="N147" s="86" t="str">
        <f t="shared" si="45"/>
        <v/>
      </c>
      <c r="O147" s="86" t="str">
        <f>IF(N147&lt;&gt;"",VLOOKUP($N147,'Events and Heat count'!$B:$D,2,)&amp;" - "&amp;VLOOKUP($N147,'Events and Heat count'!$B:$D,3,),"")</f>
        <v/>
      </c>
      <c r="P147" s="86" t="str">
        <f t="shared" si="39"/>
        <v/>
      </c>
      <c r="Q147" s="83" t="str">
        <f t="shared" si="53"/>
        <v/>
      </c>
      <c r="R147" s="83" t="str">
        <f t="shared" si="54"/>
        <v/>
      </c>
      <c r="S147" s="99" t="str">
        <f t="shared" si="42"/>
        <v/>
      </c>
    </row>
    <row r="148" spans="1:19" ht="15" customHeight="1" x14ac:dyDescent="0.2">
      <c r="A148" s="85"/>
      <c r="B148" s="83">
        <f t="shared" si="55"/>
        <v>3</v>
      </c>
      <c r="C148" s="117">
        <f t="shared" si="55"/>
        <v>4</v>
      </c>
      <c r="D148" s="103" t="s">
        <v>366</v>
      </c>
      <c r="E148" s="103" t="s">
        <v>369</v>
      </c>
      <c r="F148" s="103" t="s">
        <v>374</v>
      </c>
      <c r="G148" s="103" t="s">
        <v>380</v>
      </c>
      <c r="H148" s="103"/>
      <c r="I148" s="120" t="s">
        <v>381</v>
      </c>
      <c r="J148" s="120" t="s">
        <v>382</v>
      </c>
      <c r="M148" s="86" t="str">
        <f t="shared" si="44"/>
        <v/>
      </c>
      <c r="N148" s="86" t="str">
        <f t="shared" si="45"/>
        <v/>
      </c>
      <c r="O148" s="86" t="str">
        <f>IF(N148&lt;&gt;"",VLOOKUP($N148,'Events and Heat count'!$B:$D,2,)&amp;" - "&amp;VLOOKUP($N148,'Events and Heat count'!$B:$D,3,),"")</f>
        <v/>
      </c>
      <c r="P148" s="86" t="str">
        <f t="shared" si="39"/>
        <v/>
      </c>
      <c r="Q148" s="83" t="str">
        <f t="shared" si="53"/>
        <v/>
      </c>
      <c r="R148" s="83" t="str">
        <f t="shared" si="54"/>
        <v/>
      </c>
      <c r="S148" s="99" t="str">
        <f t="shared" si="42"/>
        <v/>
      </c>
    </row>
    <row r="149" spans="1:19" ht="20.100000000000001" customHeight="1" x14ac:dyDescent="0.2">
      <c r="A149" s="85" t="str">
        <f>CONCATENATE(TEXT($B149,0),TEXT($C149,0),TEXT($D149,0))</f>
        <v>341</v>
      </c>
      <c r="B149" s="83">
        <f t="shared" si="55"/>
        <v>3</v>
      </c>
      <c r="C149" s="117">
        <f t="shared" si="55"/>
        <v>4</v>
      </c>
      <c r="D149" s="118">
        <v>1</v>
      </c>
      <c r="E149" s="116" t="str">
        <f>IFERROR(VLOOKUP(CONCATENATE(TEXT($B149,0),TEXT($C149,0),TEXT($D149,0)),'Input and Results'!$S:$V,E$1,),"")</f>
        <v>Seve Carrillo de Albornoz</v>
      </c>
      <c r="F149" s="116" t="str">
        <f>IFERROR(VLOOKUP(CONCATENATE(TEXT($B149,0),TEXT($C149,0),TEXT($D149,0)),'Input and Results'!$S:$V,F$1,),"")</f>
        <v>Boxmoor</v>
      </c>
      <c r="G149" s="121">
        <f>IFERROR(VLOOKUP(CONCATENATE(TEXT($B149,0),TEXT($C149,0),TEXT($D149,0)),'Input and Results'!$S:$V,G$1,),"")</f>
        <v>36.659999999999997</v>
      </c>
      <c r="H149" s="122">
        <v>35.1</v>
      </c>
      <c r="I149" s="123"/>
      <c r="J149" s="124"/>
      <c r="M149" s="118" t="str">
        <f t="shared" si="44"/>
        <v>1</v>
      </c>
      <c r="N149" s="118" t="str">
        <f t="shared" si="45"/>
        <v>3</v>
      </c>
      <c r="O149" s="118" t="str">
        <f>IF(N149&lt;&gt;"",VLOOKUP($N149,'Events and Heat count'!$B:$D,2,)&amp;" - "&amp;VLOOKUP($N149,'Events and Heat count'!$B:$D,3,),"")</f>
        <v>Year 6 Boys - 50m Freestyle</v>
      </c>
      <c r="P149" s="118" t="str">
        <f t="shared" si="39"/>
        <v>4</v>
      </c>
      <c r="Q149" s="116" t="str">
        <f t="shared" si="53"/>
        <v>Seve Carrillo de Albornoz</v>
      </c>
      <c r="R149" s="116" t="str">
        <f t="shared" si="54"/>
        <v>Boxmoor</v>
      </c>
      <c r="S149" s="129" t="str">
        <f t="shared" si="42"/>
        <v>___________</v>
      </c>
    </row>
    <row r="150" spans="1:19" ht="20.100000000000001" customHeight="1" x14ac:dyDescent="0.2">
      <c r="A150" s="85" t="str">
        <f t="shared" ref="A150:A156" si="59">CONCATENATE(TEXT($B150,0),TEXT($C150,0),TEXT($D150,0))</f>
        <v>342</v>
      </c>
      <c r="B150" s="83">
        <f t="shared" si="55"/>
        <v>3</v>
      </c>
      <c r="C150" s="117">
        <f t="shared" si="55"/>
        <v>4</v>
      </c>
      <c r="D150" s="118">
        <f>D149+1</f>
        <v>2</v>
      </c>
      <c r="E150" s="116" t="str">
        <f>IFERROR(VLOOKUP(CONCATENATE(TEXT($B150,0),TEXT($C150,0),TEXT($D150,0)),'Input and Results'!$S:$V,E$1,),"")</f>
        <v>Tristan Woolven</v>
      </c>
      <c r="F150" s="116" t="str">
        <f>IFERROR(VLOOKUP(CONCATENATE(TEXT($B150,0),TEXT($C150,0),TEXT($D150,0)),'Input and Results'!$S:$V,F$1,),"")</f>
        <v>Thorpe House</v>
      </c>
      <c r="G150" s="121">
        <f>IFERROR(VLOOKUP(CONCATENATE(TEXT($B150,0),TEXT($C150,0),TEXT($D150,0)),'Input and Results'!$S:$V,G$1,),"")</f>
        <v>36.369999999999997</v>
      </c>
      <c r="H150" s="122">
        <v>36.729999999999997</v>
      </c>
      <c r="I150" s="123"/>
      <c r="J150" s="124"/>
      <c r="M150" s="86" t="str">
        <f t="shared" si="44"/>
        <v>2</v>
      </c>
      <c r="N150" s="86" t="str">
        <f t="shared" si="45"/>
        <v>3</v>
      </c>
      <c r="O150" s="86" t="str">
        <f>IF(N150&lt;&gt;"",VLOOKUP($N150,'Events and Heat count'!$B:$D,2,)&amp;" - "&amp;VLOOKUP($N150,'Events and Heat count'!$B:$D,3,),"")</f>
        <v>Year 6 Boys - 50m Freestyle</v>
      </c>
      <c r="P150" s="86" t="str">
        <f t="shared" si="39"/>
        <v>4</v>
      </c>
      <c r="Q150" s="83" t="str">
        <f t="shared" si="53"/>
        <v>Tristan Woolven</v>
      </c>
      <c r="R150" s="83" t="str">
        <f t="shared" si="54"/>
        <v>Thorpe House</v>
      </c>
      <c r="S150" s="99" t="str">
        <f t="shared" si="42"/>
        <v>___________</v>
      </c>
    </row>
    <row r="151" spans="1:19" ht="20.100000000000001" customHeight="1" x14ac:dyDescent="0.2">
      <c r="A151" s="85" t="str">
        <f t="shared" si="59"/>
        <v>343</v>
      </c>
      <c r="B151" s="83">
        <f t="shared" ref="B151:C157" si="60">B150</f>
        <v>3</v>
      </c>
      <c r="C151" s="117">
        <f t="shared" si="60"/>
        <v>4</v>
      </c>
      <c r="D151" s="118">
        <f t="shared" ref="D151:D156" si="61">D150+1</f>
        <v>3</v>
      </c>
      <c r="E151" s="116" t="str">
        <f>IFERROR(VLOOKUP(CONCATENATE(TEXT($B151,0),TEXT($C151,0),TEXT($D151,0)),'Input and Results'!$S:$V,E$1,),"")</f>
        <v>Fergus Reid</v>
      </c>
      <c r="F151" s="116" t="str">
        <f>IFERROR(VLOOKUP(CONCATENATE(TEXT($B151,0),TEXT($C151,0),TEXT($D151,0)),'Input and Results'!$S:$V,F$1,),"")</f>
        <v>Beechwood Park</v>
      </c>
      <c r="G151" s="121">
        <f>IFERROR(VLOOKUP(CONCATENATE(TEXT($B151,0),TEXT($C151,0),TEXT($D151,0)),'Input and Results'!$S:$V,G$1,),"")</f>
        <v>36.06</v>
      </c>
      <c r="H151" s="122">
        <v>36.9</v>
      </c>
      <c r="I151" s="123"/>
      <c r="J151" s="124"/>
      <c r="M151" s="86" t="str">
        <f t="shared" si="44"/>
        <v>3</v>
      </c>
      <c r="N151" s="86" t="str">
        <f t="shared" si="45"/>
        <v>3</v>
      </c>
      <c r="O151" s="86" t="str">
        <f>IF(N151&lt;&gt;"",VLOOKUP($N151,'Events and Heat count'!$B:$D,2,)&amp;" - "&amp;VLOOKUP($N151,'Events and Heat count'!$B:$D,3,),"")</f>
        <v>Year 6 Boys - 50m Freestyle</v>
      </c>
      <c r="P151" s="86" t="str">
        <f t="shared" si="39"/>
        <v>4</v>
      </c>
      <c r="Q151" s="83" t="str">
        <f t="shared" si="53"/>
        <v>Fergus Reid</v>
      </c>
      <c r="R151" s="83" t="str">
        <f t="shared" si="54"/>
        <v>Beechwood Park</v>
      </c>
      <c r="S151" s="99" t="str">
        <f t="shared" si="42"/>
        <v>___________</v>
      </c>
    </row>
    <row r="152" spans="1:19" ht="20.100000000000001" customHeight="1" x14ac:dyDescent="0.2">
      <c r="A152" s="85" t="str">
        <f t="shared" si="59"/>
        <v>344</v>
      </c>
      <c r="B152" s="83">
        <f t="shared" si="60"/>
        <v>3</v>
      </c>
      <c r="C152" s="117">
        <f t="shared" si="60"/>
        <v>4</v>
      </c>
      <c r="D152" s="118">
        <f t="shared" si="61"/>
        <v>4</v>
      </c>
      <c r="E152" s="116" t="str">
        <f>IFERROR(VLOOKUP(CONCATENATE(TEXT($B152,0),TEXT($C152,0),TEXT($D152,0)),'Input and Results'!$S:$V,E$1,),"")</f>
        <v>Matthew Jones</v>
      </c>
      <c r="F152" s="116" t="str">
        <f>IFERROR(VLOOKUP(CONCATENATE(TEXT($B152,0),TEXT($C152,0),TEXT($D152,0)),'Input and Results'!$S:$V,F$1,),"")</f>
        <v>The Beacon</v>
      </c>
      <c r="G152" s="121">
        <f>IFERROR(VLOOKUP(CONCATENATE(TEXT($B152,0),TEXT($C152,0),TEXT($D152,0)),'Input and Results'!$S:$V,G$1,),"")</f>
        <v>35.61</v>
      </c>
      <c r="H152" s="122">
        <v>34.94</v>
      </c>
      <c r="I152" s="123"/>
      <c r="J152" s="124"/>
      <c r="M152" s="86" t="str">
        <f t="shared" si="44"/>
        <v>4</v>
      </c>
      <c r="N152" s="86" t="str">
        <f t="shared" si="45"/>
        <v>3</v>
      </c>
      <c r="O152" s="86" t="str">
        <f>IF(N152&lt;&gt;"",VLOOKUP($N152,'Events and Heat count'!$B:$D,2,)&amp;" - "&amp;VLOOKUP($N152,'Events and Heat count'!$B:$D,3,),"")</f>
        <v>Year 6 Boys - 50m Freestyle</v>
      </c>
      <c r="P152" s="86" t="str">
        <f t="shared" si="39"/>
        <v>4</v>
      </c>
      <c r="Q152" s="83" t="str">
        <f t="shared" si="53"/>
        <v>Matthew Jones</v>
      </c>
      <c r="R152" s="83" t="str">
        <f t="shared" si="54"/>
        <v>The Beacon</v>
      </c>
      <c r="S152" s="99" t="str">
        <f t="shared" si="42"/>
        <v>___________</v>
      </c>
    </row>
    <row r="153" spans="1:19" ht="20.100000000000001" customHeight="1" x14ac:dyDescent="0.2">
      <c r="A153" s="85" t="str">
        <f t="shared" si="59"/>
        <v>345</v>
      </c>
      <c r="B153" s="83">
        <f t="shared" si="60"/>
        <v>3</v>
      </c>
      <c r="C153" s="117">
        <f t="shared" si="60"/>
        <v>4</v>
      </c>
      <c r="D153" s="118">
        <f t="shared" si="61"/>
        <v>5</v>
      </c>
      <c r="E153" s="116" t="str">
        <f>IFERROR(VLOOKUP(CONCATENATE(TEXT($B153,0),TEXT($C153,0),TEXT($D153,0)),'Input and Results'!$S:$V,E$1,),"")</f>
        <v>Duncan Meazzo</v>
      </c>
      <c r="F153" s="116" t="str">
        <f>IFERROR(VLOOKUP(CONCATENATE(TEXT($B153,0),TEXT($C153,0),TEXT($D153,0)),'Input and Results'!$S:$V,F$1,),"")</f>
        <v>Gayhurst School</v>
      </c>
      <c r="G153" s="121">
        <f>IFERROR(VLOOKUP(CONCATENATE(TEXT($B153,0),TEXT($C153,0),TEXT($D153,0)),'Input and Results'!$S:$V,G$1,),"")</f>
        <v>36</v>
      </c>
      <c r="H153" s="122">
        <v>37.42</v>
      </c>
      <c r="I153" s="123"/>
      <c r="J153" s="124"/>
      <c r="M153" s="86" t="str">
        <f t="shared" si="44"/>
        <v>5</v>
      </c>
      <c r="N153" s="86" t="str">
        <f t="shared" si="45"/>
        <v>3</v>
      </c>
      <c r="O153" s="86" t="str">
        <f>IF(N153&lt;&gt;"",VLOOKUP($N153,'Events and Heat count'!$B:$D,2,)&amp;" - "&amp;VLOOKUP($N153,'Events and Heat count'!$B:$D,3,),"")</f>
        <v>Year 6 Boys - 50m Freestyle</v>
      </c>
      <c r="P153" s="86" t="str">
        <f t="shared" si="39"/>
        <v>4</v>
      </c>
      <c r="Q153" s="83" t="str">
        <f t="shared" si="53"/>
        <v>Duncan Meazzo</v>
      </c>
      <c r="R153" s="83" t="str">
        <f t="shared" si="54"/>
        <v>Gayhurst School</v>
      </c>
      <c r="S153" s="99" t="str">
        <f t="shared" si="42"/>
        <v>___________</v>
      </c>
    </row>
    <row r="154" spans="1:19" ht="20.100000000000001" customHeight="1" x14ac:dyDescent="0.2">
      <c r="A154" s="85" t="str">
        <f t="shared" si="59"/>
        <v>346</v>
      </c>
      <c r="B154" s="83">
        <f t="shared" si="60"/>
        <v>3</v>
      </c>
      <c r="C154" s="117">
        <f t="shared" si="60"/>
        <v>4</v>
      </c>
      <c r="D154" s="118">
        <f t="shared" si="61"/>
        <v>6</v>
      </c>
      <c r="E154" s="116" t="str">
        <f>IFERROR(VLOOKUP(CONCATENATE(TEXT($B154,0),TEXT($C154,0),TEXT($D154,0)),'Input and Results'!$S:$V,E$1,),"")</f>
        <v>Tommy Maidment</v>
      </c>
      <c r="F154" s="116" t="str">
        <f>IFERROR(VLOOKUP(CONCATENATE(TEXT($B154,0),TEXT($C154,0),TEXT($D154,0)),'Input and Results'!$S:$V,F$1,),"")</f>
        <v>Westbrook Hay</v>
      </c>
      <c r="G154" s="121">
        <f>IFERROR(VLOOKUP(CONCATENATE(TEXT($B154,0),TEXT($C154,0),TEXT($D154,0)),'Input and Results'!$S:$V,G$1,),"")</f>
        <v>36.270000000000003</v>
      </c>
      <c r="H154" s="122">
        <v>35.29</v>
      </c>
      <c r="I154" s="123"/>
      <c r="J154" s="124"/>
      <c r="M154" s="86" t="str">
        <f t="shared" si="44"/>
        <v>6</v>
      </c>
      <c r="N154" s="86" t="str">
        <f t="shared" si="45"/>
        <v>3</v>
      </c>
      <c r="O154" s="86" t="str">
        <f>IF(N154&lt;&gt;"",VLOOKUP($N154,'Events and Heat count'!$B:$D,2,)&amp;" - "&amp;VLOOKUP($N154,'Events and Heat count'!$B:$D,3,),"")</f>
        <v>Year 6 Boys - 50m Freestyle</v>
      </c>
      <c r="P154" s="86" t="str">
        <f t="shared" si="39"/>
        <v>4</v>
      </c>
      <c r="Q154" s="83" t="str">
        <f t="shared" si="53"/>
        <v>Tommy Maidment</v>
      </c>
      <c r="R154" s="83" t="str">
        <f t="shared" si="54"/>
        <v>Westbrook Hay</v>
      </c>
      <c r="S154" s="99" t="str">
        <f t="shared" si="42"/>
        <v>___________</v>
      </c>
    </row>
    <row r="155" spans="1:19" ht="20.100000000000001" customHeight="1" x14ac:dyDescent="0.2">
      <c r="A155" s="85" t="str">
        <f t="shared" si="59"/>
        <v>347</v>
      </c>
      <c r="B155" s="83">
        <f t="shared" si="60"/>
        <v>3</v>
      </c>
      <c r="C155" s="117">
        <f t="shared" si="60"/>
        <v>4</v>
      </c>
      <c r="D155" s="118">
        <f t="shared" si="61"/>
        <v>7</v>
      </c>
      <c r="E155" s="116" t="str">
        <f>IFERROR(VLOOKUP(CONCATENATE(TEXT($B155,0),TEXT($C155,0),TEXT($D155,0)),'Input and Results'!$S:$V,E$1,),"")</f>
        <v>Harry Gibb</v>
      </c>
      <c r="F155" s="116" t="str">
        <f>IFERROR(VLOOKUP(CONCATENATE(TEXT($B155,0),TEXT($C155,0),TEXT($D155,0)),'Input and Results'!$S:$V,F$1,),"")</f>
        <v>Chalfont St Peter</v>
      </c>
      <c r="G155" s="121">
        <f>IFERROR(VLOOKUP(CONCATENATE(TEXT($B155,0),TEXT($C155,0),TEXT($D155,0)),'Input and Results'!$S:$V,G$1,),"")</f>
        <v>36.520000000000003</v>
      </c>
      <c r="H155" s="122">
        <v>34.53</v>
      </c>
      <c r="I155" s="123"/>
      <c r="J155" s="124"/>
      <c r="M155" s="86" t="str">
        <f t="shared" si="44"/>
        <v>7</v>
      </c>
      <c r="N155" s="86" t="str">
        <f t="shared" si="45"/>
        <v>3</v>
      </c>
      <c r="O155" s="86" t="str">
        <f>IF(N155&lt;&gt;"",VLOOKUP($N155,'Events and Heat count'!$B:$D,2,)&amp;" - "&amp;VLOOKUP($N155,'Events and Heat count'!$B:$D,3,),"")</f>
        <v>Year 6 Boys - 50m Freestyle</v>
      </c>
      <c r="P155" s="86" t="str">
        <f t="shared" si="39"/>
        <v>4</v>
      </c>
      <c r="Q155" s="83" t="str">
        <f t="shared" si="53"/>
        <v>Harry Gibb</v>
      </c>
      <c r="R155" s="83" t="str">
        <f t="shared" si="54"/>
        <v>Chalfont St Peter</v>
      </c>
      <c r="S155" s="99" t="str">
        <f t="shared" si="42"/>
        <v>___________</v>
      </c>
    </row>
    <row r="156" spans="1:19" ht="20.100000000000001" customHeight="1" x14ac:dyDescent="0.2">
      <c r="A156" s="85" t="str">
        <f t="shared" si="59"/>
        <v>348</v>
      </c>
      <c r="B156" s="83">
        <f t="shared" si="60"/>
        <v>3</v>
      </c>
      <c r="C156" s="117">
        <f t="shared" si="60"/>
        <v>4</v>
      </c>
      <c r="D156" s="118">
        <f t="shared" si="61"/>
        <v>8</v>
      </c>
      <c r="E156" s="116" t="str">
        <f>IFERROR(VLOOKUP(CONCATENATE(TEXT($B156,0),TEXT($C156,0),TEXT($D156,0)),'Input and Results'!$S:$V,E$1,),"")</f>
        <v>Nico Benito</v>
      </c>
      <c r="F156" s="116" t="str">
        <f>IFERROR(VLOOKUP(CONCATENATE(TEXT($B156,0),TEXT($C156,0),TEXT($D156,0)),'Input and Results'!$S:$V,F$1,),"")</f>
        <v>Edge Grove</v>
      </c>
      <c r="G156" s="121">
        <f>IFERROR(VLOOKUP(CONCATENATE(TEXT($B156,0),TEXT($C156,0),TEXT($D156,0)),'Input and Results'!$S:$V,G$1,),"")</f>
        <v>36.67</v>
      </c>
      <c r="H156" s="122">
        <v>35.11</v>
      </c>
      <c r="I156" s="123"/>
      <c r="J156" s="124"/>
      <c r="M156" s="86" t="str">
        <f t="shared" si="44"/>
        <v>8</v>
      </c>
      <c r="N156" s="86" t="str">
        <f t="shared" si="45"/>
        <v>3</v>
      </c>
      <c r="O156" s="86" t="str">
        <f>IF(N156&lt;&gt;"",VLOOKUP($N156,'Events and Heat count'!$B:$D,2,)&amp;" - "&amp;VLOOKUP($N156,'Events and Heat count'!$B:$D,3,),"")</f>
        <v>Year 6 Boys - 50m Freestyle</v>
      </c>
      <c r="P156" s="86" t="str">
        <f t="shared" si="39"/>
        <v>4</v>
      </c>
      <c r="Q156" s="83" t="str">
        <f t="shared" si="53"/>
        <v>Nico Benito</v>
      </c>
      <c r="R156" s="83" t="str">
        <f t="shared" si="54"/>
        <v>Edge Grove</v>
      </c>
      <c r="S156" s="99" t="str">
        <f t="shared" si="42"/>
        <v>___________</v>
      </c>
    </row>
    <row r="157" spans="1:19" s="87" customFormat="1" ht="249.95" customHeight="1" x14ac:dyDescent="0.2">
      <c r="B157" s="87">
        <f t="shared" si="60"/>
        <v>3</v>
      </c>
      <c r="C157" s="117">
        <f t="shared" si="60"/>
        <v>4</v>
      </c>
      <c r="D157" s="117"/>
      <c r="E157" s="117"/>
      <c r="F157" s="117"/>
      <c r="G157" s="117"/>
      <c r="H157" s="117"/>
      <c r="I157" s="125"/>
      <c r="J157" s="125"/>
      <c r="M157" s="86" t="str">
        <f t="shared" si="44"/>
        <v/>
      </c>
      <c r="N157" s="86" t="str">
        <f t="shared" si="45"/>
        <v/>
      </c>
      <c r="O157" s="104"/>
      <c r="P157" s="104"/>
      <c r="S157" s="105"/>
    </row>
    <row r="158" spans="1:19" ht="20.100000000000001" customHeight="1" x14ac:dyDescent="0.2">
      <c r="B158" s="83">
        <f t="shared" ref="B158" si="62">B157</f>
        <v>3</v>
      </c>
      <c r="C158" s="103" t="s">
        <v>368</v>
      </c>
      <c r="D158" s="119">
        <f>D116</f>
        <v>3</v>
      </c>
      <c r="E158" s="103" t="str">
        <f t="shared" ref="E158:F158" si="63">E116</f>
        <v>Year 6 Boys</v>
      </c>
      <c r="F158" s="103" t="str">
        <f t="shared" si="63"/>
        <v>50m Freestyle</v>
      </c>
      <c r="G158" s="103"/>
      <c r="H158" s="103"/>
      <c r="I158" s="120"/>
      <c r="J158" s="120"/>
      <c r="M158" s="86" t="str">
        <f t="shared" si="44"/>
        <v/>
      </c>
      <c r="N158" s="86" t="str">
        <f t="shared" si="45"/>
        <v/>
      </c>
      <c r="O158" s="86" t="str">
        <f>IF(N158&lt;&gt;"",VLOOKUP($N158,'Events and Heat count'!$B:$D,2,)&amp;" - "&amp;VLOOKUP($N158,'Events and Heat count'!$B:$D,3,),"")</f>
        <v/>
      </c>
      <c r="P158" s="86" t="str">
        <f t="shared" si="39"/>
        <v/>
      </c>
      <c r="Q158" s="83" t="str">
        <f t="shared" ref="Q158:Q170" si="64">IF($A158&lt;&gt;0,VLOOKUP($A158,$A:$F,5,),"")</f>
        <v/>
      </c>
      <c r="R158" s="83" t="str">
        <f t="shared" ref="R158:R170" si="65">IF($A158&lt;&gt;0,VLOOKUP($A158,$A:$F,6,),"")</f>
        <v/>
      </c>
      <c r="S158" s="99" t="str">
        <f t="shared" si="42"/>
        <v/>
      </c>
    </row>
    <row r="159" spans="1:19" s="87" customFormat="1" ht="5.0999999999999996" customHeight="1" x14ac:dyDescent="0.2">
      <c r="B159" s="87">
        <f t="shared" ref="B159" si="66">B158</f>
        <v>3</v>
      </c>
      <c r="C159" s="117"/>
      <c r="D159" s="117"/>
      <c r="E159" s="117"/>
      <c r="F159" s="117"/>
      <c r="G159" s="117"/>
      <c r="H159" s="117"/>
      <c r="I159" s="125"/>
      <c r="J159" s="125"/>
      <c r="M159" s="86" t="str">
        <f t="shared" si="44"/>
        <v/>
      </c>
      <c r="N159" s="86" t="str">
        <f t="shared" si="45"/>
        <v/>
      </c>
      <c r="O159" s="104" t="str">
        <f>IF(N159&lt;&gt;"",VLOOKUP($N159,'Events and Heat count'!$B:$D,2,)&amp;" - "&amp;VLOOKUP($N159,'Events and Heat count'!$B:$D,3,),"")</f>
        <v/>
      </c>
      <c r="P159" s="104" t="str">
        <f t="shared" si="39"/>
        <v/>
      </c>
      <c r="Q159" s="87" t="str">
        <f t="shared" si="64"/>
        <v/>
      </c>
      <c r="R159" s="87" t="str">
        <f t="shared" si="65"/>
        <v/>
      </c>
      <c r="S159" s="105" t="str">
        <f t="shared" si="42"/>
        <v/>
      </c>
    </row>
    <row r="160" spans="1:19" ht="15" customHeight="1" x14ac:dyDescent="0.2">
      <c r="A160" s="85"/>
      <c r="B160" s="83">
        <f t="shared" ref="B160" si="67">B159</f>
        <v>3</v>
      </c>
      <c r="C160" s="117">
        <v>5</v>
      </c>
      <c r="D160" s="103" t="s">
        <v>367</v>
      </c>
      <c r="E160" s="119">
        <v>5</v>
      </c>
      <c r="M160" s="86" t="str">
        <f t="shared" si="44"/>
        <v/>
      </c>
      <c r="N160" s="86" t="str">
        <f t="shared" si="45"/>
        <v/>
      </c>
      <c r="O160" s="86" t="str">
        <f>IF(N160&lt;&gt;"",VLOOKUP($N160,'Events and Heat count'!$B:$D,2,)&amp;" - "&amp;VLOOKUP($N160,'Events and Heat count'!$B:$D,3,),"")</f>
        <v/>
      </c>
      <c r="P160" s="86" t="str">
        <f t="shared" si="39"/>
        <v/>
      </c>
      <c r="Q160" s="83" t="str">
        <f t="shared" si="64"/>
        <v/>
      </c>
      <c r="R160" s="83" t="str">
        <f t="shared" si="65"/>
        <v/>
      </c>
      <c r="S160" s="99" t="str">
        <f t="shared" si="42"/>
        <v/>
      </c>
    </row>
    <row r="161" spans="1:19" ht="5.0999999999999996" customHeight="1" x14ac:dyDescent="0.2">
      <c r="A161" s="85"/>
      <c r="B161" s="83">
        <f t="shared" ref="B161" si="68">B160</f>
        <v>3</v>
      </c>
      <c r="C161" s="117">
        <v>5</v>
      </c>
      <c r="M161" s="86" t="str">
        <f t="shared" si="44"/>
        <v/>
      </c>
      <c r="N161" s="86" t="str">
        <f t="shared" si="45"/>
        <v/>
      </c>
      <c r="O161" s="86" t="str">
        <f>IF(N161&lt;&gt;"",VLOOKUP($N161,'Events and Heat count'!$B:$D,2,)&amp;" - "&amp;VLOOKUP($N161,'Events and Heat count'!$B:$D,3,),"")</f>
        <v/>
      </c>
      <c r="P161" s="86" t="str">
        <f t="shared" si="39"/>
        <v/>
      </c>
      <c r="Q161" s="83" t="str">
        <f t="shared" si="64"/>
        <v/>
      </c>
      <c r="R161" s="83" t="str">
        <f t="shared" si="65"/>
        <v/>
      </c>
      <c r="S161" s="99" t="str">
        <f t="shared" si="42"/>
        <v/>
      </c>
    </row>
    <row r="162" spans="1:19" ht="15" customHeight="1" x14ac:dyDescent="0.2">
      <c r="A162" s="85"/>
      <c r="B162" s="83">
        <f t="shared" ref="B162" si="69">B161</f>
        <v>3</v>
      </c>
      <c r="C162" s="117">
        <v>5</v>
      </c>
      <c r="D162" s="103" t="s">
        <v>366</v>
      </c>
      <c r="E162" s="103" t="s">
        <v>369</v>
      </c>
      <c r="F162" s="103" t="s">
        <v>374</v>
      </c>
      <c r="G162" s="103" t="s">
        <v>380</v>
      </c>
      <c r="H162" s="103"/>
      <c r="I162" s="120" t="s">
        <v>381</v>
      </c>
      <c r="J162" s="120" t="s">
        <v>382</v>
      </c>
      <c r="M162" s="86" t="str">
        <f t="shared" si="44"/>
        <v/>
      </c>
      <c r="N162" s="86" t="str">
        <f t="shared" si="45"/>
        <v/>
      </c>
      <c r="O162" s="86" t="str">
        <f>IF(N162&lt;&gt;"",VLOOKUP($N162,'Events and Heat count'!$B:$D,2,)&amp;" - "&amp;VLOOKUP($N162,'Events and Heat count'!$B:$D,3,),"")</f>
        <v/>
      </c>
      <c r="P162" s="86" t="str">
        <f t="shared" si="39"/>
        <v/>
      </c>
      <c r="Q162" s="83" t="str">
        <f t="shared" si="64"/>
        <v/>
      </c>
      <c r="R162" s="83" t="str">
        <f t="shared" si="65"/>
        <v/>
      </c>
      <c r="S162" s="99" t="str">
        <f t="shared" si="42"/>
        <v/>
      </c>
    </row>
    <row r="163" spans="1:19" ht="20.100000000000001" customHeight="1" x14ac:dyDescent="0.2">
      <c r="A163" s="85" t="str">
        <f>CONCATENATE(TEXT($B163,0),TEXT($C163,0),TEXT($D163,0))</f>
        <v>351</v>
      </c>
      <c r="B163" s="83">
        <f t="shared" ref="B163" si="70">B162</f>
        <v>3</v>
      </c>
      <c r="C163" s="117">
        <v>5</v>
      </c>
      <c r="D163" s="118">
        <v>1</v>
      </c>
      <c r="E163" s="116" t="str">
        <f>IFERROR(VLOOKUP(CONCATENATE(TEXT($B163,0),TEXT($C163,0),TEXT($D163,0)),'Input and Results'!$S:$V,E$1,),"")</f>
        <v>Luke Pollen-Brooks</v>
      </c>
      <c r="F163" s="116" t="str">
        <f>IFERROR(VLOOKUP(CONCATENATE(TEXT($B163,0),TEXT($C163,0),TEXT($D163,0)),'Input and Results'!$S:$V,F$1,),"")</f>
        <v>Bedford</v>
      </c>
      <c r="G163" s="121">
        <f>IFERROR(VLOOKUP(CONCATENATE(TEXT($B163,0),TEXT($C163,0),TEXT($D163,0)),'Input and Results'!$S:$V,G$1,),"")</f>
        <v>35.22</v>
      </c>
      <c r="H163" s="122">
        <v>34.119999999999997</v>
      </c>
      <c r="I163" s="123"/>
      <c r="J163" s="124"/>
      <c r="M163" s="118" t="str">
        <f t="shared" si="44"/>
        <v>1</v>
      </c>
      <c r="N163" s="118" t="str">
        <f t="shared" si="45"/>
        <v>3</v>
      </c>
      <c r="O163" s="118" t="str">
        <f>IF(N163&lt;&gt;"",VLOOKUP($N163,'Events and Heat count'!$B:$D,2,)&amp;" - "&amp;VLOOKUP($N163,'Events and Heat count'!$B:$D,3,),"")</f>
        <v>Year 6 Boys - 50m Freestyle</v>
      </c>
      <c r="P163" s="118" t="str">
        <f t="shared" si="39"/>
        <v>5</v>
      </c>
      <c r="Q163" s="116" t="str">
        <f t="shared" si="64"/>
        <v>Luke Pollen-Brooks</v>
      </c>
      <c r="R163" s="116" t="str">
        <f t="shared" si="65"/>
        <v>Bedford</v>
      </c>
      <c r="S163" s="129" t="str">
        <f t="shared" si="42"/>
        <v>___________</v>
      </c>
    </row>
    <row r="164" spans="1:19" ht="20.100000000000001" customHeight="1" x14ac:dyDescent="0.2">
      <c r="A164" s="85" t="str">
        <f t="shared" ref="A164:A170" si="71">CONCATENATE(TEXT($B164,0),TEXT($C164,0),TEXT($D164,0))</f>
        <v>352</v>
      </c>
      <c r="B164" s="83">
        <f t="shared" ref="B164" si="72">B163</f>
        <v>3</v>
      </c>
      <c r="C164" s="117">
        <v>5</v>
      </c>
      <c r="D164" s="118">
        <f>D163+1</f>
        <v>2</v>
      </c>
      <c r="E164" s="116" t="str">
        <f>IFERROR(VLOOKUP(CONCATENATE(TEXT($B164,0),TEXT($C164,0),TEXT($D164,0)),'Input and Results'!$S:$V,E$1,),"")</f>
        <v>Max Arnold</v>
      </c>
      <c r="F164" s="116" t="str">
        <f>IFERROR(VLOOKUP(CONCATENATE(TEXT($B164,0),TEXT($C164,0),TEXT($D164,0)),'Input and Results'!$S:$V,F$1,),"")</f>
        <v>Milwards School</v>
      </c>
      <c r="G164" s="121">
        <f>IFERROR(VLOOKUP(CONCATENATE(TEXT($B164,0),TEXT($C164,0),TEXT($D164,0)),'Input and Results'!$S:$V,G$1,),"")</f>
        <v>33.72</v>
      </c>
      <c r="H164" s="122">
        <v>32.46</v>
      </c>
      <c r="I164" s="123"/>
      <c r="J164" s="124"/>
      <c r="M164" s="86" t="str">
        <f t="shared" si="44"/>
        <v>2</v>
      </c>
      <c r="N164" s="86" t="str">
        <f t="shared" si="45"/>
        <v>3</v>
      </c>
      <c r="O164" s="86" t="str">
        <f>IF(N164&lt;&gt;"",VLOOKUP($N164,'Events and Heat count'!$B:$D,2,)&amp;" - "&amp;VLOOKUP($N164,'Events and Heat count'!$B:$D,3,),"")</f>
        <v>Year 6 Boys - 50m Freestyle</v>
      </c>
      <c r="P164" s="86" t="str">
        <f t="shared" si="39"/>
        <v>5</v>
      </c>
      <c r="Q164" s="83" t="str">
        <f t="shared" si="64"/>
        <v>Max Arnold</v>
      </c>
      <c r="R164" s="83" t="str">
        <f t="shared" si="65"/>
        <v>Milwards School</v>
      </c>
      <c r="S164" s="99" t="str">
        <f t="shared" si="42"/>
        <v>___________</v>
      </c>
    </row>
    <row r="165" spans="1:19" ht="20.100000000000001" customHeight="1" x14ac:dyDescent="0.2">
      <c r="A165" s="85" t="str">
        <f t="shared" si="71"/>
        <v>353</v>
      </c>
      <c r="B165" s="83">
        <f t="shared" ref="B165" si="73">B164</f>
        <v>3</v>
      </c>
      <c r="C165" s="117">
        <v>5</v>
      </c>
      <c r="D165" s="118">
        <f t="shared" ref="D165:D170" si="74">D164+1</f>
        <v>3</v>
      </c>
      <c r="E165" s="116" t="str">
        <f>IFERROR(VLOOKUP(CONCATENATE(TEXT($B165,0),TEXT($C165,0),TEXT($D165,0)),'Input and Results'!$S:$V,E$1,),"")</f>
        <v>Eamon Bradley</v>
      </c>
      <c r="F165" s="116" t="str">
        <f>IFERROR(VLOOKUP(CONCATENATE(TEXT($B165,0),TEXT($C165,0),TEXT($D165,0)),'Input and Results'!$S:$V,F$1,),"")</f>
        <v>Bedford</v>
      </c>
      <c r="G165" s="121">
        <f>IFERROR(VLOOKUP(CONCATENATE(TEXT($B165,0),TEXT($C165,0),TEXT($D165,0)),'Input and Results'!$S:$V,G$1,),"")</f>
        <v>33.119999999999997</v>
      </c>
      <c r="H165" s="122">
        <v>32.67</v>
      </c>
      <c r="I165" s="123"/>
      <c r="J165" s="124"/>
      <c r="M165" s="86" t="str">
        <f t="shared" si="44"/>
        <v>3</v>
      </c>
      <c r="N165" s="86" t="str">
        <f t="shared" si="45"/>
        <v>3</v>
      </c>
      <c r="O165" s="86" t="str">
        <f>IF(N165&lt;&gt;"",VLOOKUP($N165,'Events and Heat count'!$B:$D,2,)&amp;" - "&amp;VLOOKUP($N165,'Events and Heat count'!$B:$D,3,),"")</f>
        <v>Year 6 Boys - 50m Freestyle</v>
      </c>
      <c r="P165" s="86" t="str">
        <f t="shared" si="39"/>
        <v>5</v>
      </c>
      <c r="Q165" s="83" t="str">
        <f t="shared" si="64"/>
        <v>Eamon Bradley</v>
      </c>
      <c r="R165" s="83" t="str">
        <f t="shared" si="65"/>
        <v>Bedford</v>
      </c>
      <c r="S165" s="99" t="str">
        <f t="shared" si="42"/>
        <v>___________</v>
      </c>
    </row>
    <row r="166" spans="1:19" ht="20.100000000000001" customHeight="1" x14ac:dyDescent="0.2">
      <c r="A166" s="85" t="str">
        <f t="shared" si="71"/>
        <v>354</v>
      </c>
      <c r="B166" s="83">
        <f t="shared" ref="B166" si="75">B165</f>
        <v>3</v>
      </c>
      <c r="C166" s="117">
        <v>5</v>
      </c>
      <c r="D166" s="118">
        <f t="shared" si="74"/>
        <v>4</v>
      </c>
      <c r="E166" s="116" t="str">
        <f>IFERROR(VLOOKUP(CONCATENATE(TEXT($B166,0),TEXT($C166,0),TEXT($D166,0)),'Input and Results'!$S:$V,E$1,),"")</f>
        <v>Alex Cooper</v>
      </c>
      <c r="F166" s="116" t="str">
        <f>IFERROR(VLOOKUP(CONCATENATE(TEXT($B166,0),TEXT($C166,0),TEXT($D166,0)),'Input and Results'!$S:$V,F$1,),"")</f>
        <v>Polehampton</v>
      </c>
      <c r="G166" s="121">
        <f>IFERROR(VLOOKUP(CONCATENATE(TEXT($B166,0),TEXT($C166,0),TEXT($D166,0)),'Input and Results'!$S:$V,G$1,),"")</f>
        <v>32.5</v>
      </c>
      <c r="H166" s="122">
        <v>31.03</v>
      </c>
      <c r="I166" s="123"/>
      <c r="J166" s="124"/>
      <c r="M166" s="86" t="str">
        <f t="shared" si="44"/>
        <v>4</v>
      </c>
      <c r="N166" s="86" t="str">
        <f t="shared" si="45"/>
        <v>3</v>
      </c>
      <c r="O166" s="86" t="str">
        <f>IF(N166&lt;&gt;"",VLOOKUP($N166,'Events and Heat count'!$B:$D,2,)&amp;" - "&amp;VLOOKUP($N166,'Events and Heat count'!$B:$D,3,),"")</f>
        <v>Year 6 Boys - 50m Freestyle</v>
      </c>
      <c r="P166" s="86" t="str">
        <f t="shared" si="39"/>
        <v>5</v>
      </c>
      <c r="Q166" s="83" t="str">
        <f t="shared" si="64"/>
        <v>Alex Cooper</v>
      </c>
      <c r="R166" s="83" t="str">
        <f t="shared" si="65"/>
        <v>Polehampton</v>
      </c>
      <c r="S166" s="99" t="str">
        <f t="shared" si="42"/>
        <v>___________</v>
      </c>
    </row>
    <row r="167" spans="1:19" ht="20.100000000000001" customHeight="1" x14ac:dyDescent="0.2">
      <c r="A167" s="85" t="str">
        <f t="shared" si="71"/>
        <v>355</v>
      </c>
      <c r="B167" s="83">
        <f t="shared" ref="B167" si="76">B166</f>
        <v>3</v>
      </c>
      <c r="C167" s="117">
        <v>5</v>
      </c>
      <c r="D167" s="118">
        <f t="shared" si="74"/>
        <v>5</v>
      </c>
      <c r="E167" s="116" t="str">
        <f>IFERROR(VLOOKUP(CONCATENATE(TEXT($B167,0),TEXT($C167,0),TEXT($D167,0)),'Input and Results'!$S:$V,E$1,),"")</f>
        <v>James Kaye</v>
      </c>
      <c r="F167" s="116" t="str">
        <f>IFERROR(VLOOKUP(CONCATENATE(TEXT($B167,0),TEXT($C167,0),TEXT($D167,0)),'Input and Results'!$S:$V,F$1,),"")</f>
        <v>Haberdashers Boys</v>
      </c>
      <c r="G167" s="121">
        <f>IFERROR(VLOOKUP(CONCATENATE(TEXT($B167,0),TEXT($C167,0),TEXT($D167,0)),'Input and Results'!$S:$V,G$1,),"")</f>
        <v>33.090000000000003</v>
      </c>
      <c r="H167" s="122">
        <v>32.24</v>
      </c>
      <c r="I167" s="123"/>
      <c r="J167" s="124"/>
      <c r="M167" s="86" t="str">
        <f t="shared" si="44"/>
        <v>5</v>
      </c>
      <c r="N167" s="86" t="str">
        <f t="shared" si="45"/>
        <v>3</v>
      </c>
      <c r="O167" s="86" t="str">
        <f>IF(N167&lt;&gt;"",VLOOKUP($N167,'Events and Heat count'!$B:$D,2,)&amp;" - "&amp;VLOOKUP($N167,'Events and Heat count'!$B:$D,3,),"")</f>
        <v>Year 6 Boys - 50m Freestyle</v>
      </c>
      <c r="P167" s="86" t="str">
        <f t="shared" si="39"/>
        <v>5</v>
      </c>
      <c r="Q167" s="83" t="str">
        <f t="shared" si="64"/>
        <v>James Kaye</v>
      </c>
      <c r="R167" s="83" t="str">
        <f t="shared" si="65"/>
        <v>Haberdashers Boys</v>
      </c>
      <c r="S167" s="99" t="str">
        <f t="shared" si="42"/>
        <v>___________</v>
      </c>
    </row>
    <row r="168" spans="1:19" ht="20.100000000000001" customHeight="1" x14ac:dyDescent="0.2">
      <c r="A168" s="85" t="str">
        <f t="shared" si="71"/>
        <v>356</v>
      </c>
      <c r="B168" s="83">
        <f t="shared" ref="B168" si="77">B167</f>
        <v>3</v>
      </c>
      <c r="C168" s="117">
        <v>5</v>
      </c>
      <c r="D168" s="118">
        <f t="shared" si="74"/>
        <v>6</v>
      </c>
      <c r="E168" s="116" t="str">
        <f>IFERROR(VLOOKUP(CONCATENATE(TEXT($B168,0),TEXT($C168,0),TEXT($D168,0)),'Input and Results'!$S:$V,E$1,),"")</f>
        <v>Joshua Heesom</v>
      </c>
      <c r="F168" s="116" t="str">
        <f>IFERROR(VLOOKUP(CONCATENATE(TEXT($B168,0),TEXT($C168,0),TEXT($D168,0)),'Input and Results'!$S:$V,F$1,),"")</f>
        <v>Pope Paul</v>
      </c>
      <c r="G168" s="121">
        <f>IFERROR(VLOOKUP(CONCATENATE(TEXT($B168,0),TEXT($C168,0),TEXT($D168,0)),'Input and Results'!$S:$V,G$1,),"")</f>
        <v>33.47</v>
      </c>
      <c r="H168" s="122">
        <v>32.86</v>
      </c>
      <c r="I168" s="123"/>
      <c r="J168" s="124"/>
      <c r="M168" s="86" t="str">
        <f t="shared" si="44"/>
        <v>6</v>
      </c>
      <c r="N168" s="86" t="str">
        <f t="shared" si="45"/>
        <v>3</v>
      </c>
      <c r="O168" s="86" t="str">
        <f>IF(N168&lt;&gt;"",VLOOKUP($N168,'Events and Heat count'!$B:$D,2,)&amp;" - "&amp;VLOOKUP($N168,'Events and Heat count'!$B:$D,3,),"")</f>
        <v>Year 6 Boys - 50m Freestyle</v>
      </c>
      <c r="P168" s="86" t="str">
        <f t="shared" si="39"/>
        <v>5</v>
      </c>
      <c r="Q168" s="83" t="str">
        <f t="shared" si="64"/>
        <v>Joshua Heesom</v>
      </c>
      <c r="R168" s="83" t="str">
        <f t="shared" si="65"/>
        <v>Pope Paul</v>
      </c>
      <c r="S168" s="99" t="str">
        <f t="shared" si="42"/>
        <v>___________</v>
      </c>
    </row>
    <row r="169" spans="1:19" ht="20.100000000000001" customHeight="1" x14ac:dyDescent="0.2">
      <c r="A169" s="85" t="str">
        <f t="shared" si="71"/>
        <v>357</v>
      </c>
      <c r="B169" s="83">
        <f t="shared" ref="B169" si="78">B168</f>
        <v>3</v>
      </c>
      <c r="C169" s="117">
        <v>5</v>
      </c>
      <c r="D169" s="118">
        <f t="shared" si="74"/>
        <v>7</v>
      </c>
      <c r="E169" s="116" t="str">
        <f>IFERROR(VLOOKUP(CONCATENATE(TEXT($B169,0),TEXT($C169,0),TEXT($D169,0)),'Input and Results'!$S:$V,E$1,),"")</f>
        <v>James Atwell</v>
      </c>
      <c r="F169" s="116" t="str">
        <f>IFERROR(VLOOKUP(CONCATENATE(TEXT($B169,0),TEXT($C169,0),TEXT($D169,0)),'Input and Results'!$S:$V,F$1,),"")</f>
        <v>The Grove Jnr</v>
      </c>
      <c r="G169" s="121">
        <f>IFERROR(VLOOKUP(CONCATENATE(TEXT($B169,0),TEXT($C169,0),TEXT($D169,0)),'Input and Results'!$S:$V,G$1,),"")</f>
        <v>33.840000000000003</v>
      </c>
      <c r="H169" s="122">
        <v>33.97</v>
      </c>
      <c r="I169" s="123"/>
      <c r="J169" s="124"/>
      <c r="M169" s="86" t="str">
        <f t="shared" si="44"/>
        <v>7</v>
      </c>
      <c r="N169" s="86" t="str">
        <f t="shared" si="45"/>
        <v>3</v>
      </c>
      <c r="O169" s="86" t="str">
        <f>IF(N169&lt;&gt;"",VLOOKUP($N169,'Events and Heat count'!$B:$D,2,)&amp;" - "&amp;VLOOKUP($N169,'Events and Heat count'!$B:$D,3,),"")</f>
        <v>Year 6 Boys - 50m Freestyle</v>
      </c>
      <c r="P169" s="86" t="str">
        <f t="shared" si="39"/>
        <v>5</v>
      </c>
      <c r="Q169" s="83" t="str">
        <f t="shared" si="64"/>
        <v>James Atwell</v>
      </c>
      <c r="R169" s="83" t="str">
        <f t="shared" si="65"/>
        <v>The Grove Jnr</v>
      </c>
      <c r="S169" s="99" t="str">
        <f t="shared" si="42"/>
        <v>___________</v>
      </c>
    </row>
    <row r="170" spans="1:19" ht="20.100000000000001" customHeight="1" x14ac:dyDescent="0.2">
      <c r="A170" s="85" t="str">
        <f t="shared" si="71"/>
        <v>358</v>
      </c>
      <c r="B170" s="83">
        <f t="shared" ref="B170" si="79">B169</f>
        <v>3</v>
      </c>
      <c r="C170" s="117">
        <v>5</v>
      </c>
      <c r="D170" s="118">
        <f t="shared" si="74"/>
        <v>8</v>
      </c>
      <c r="E170" s="116" t="str">
        <f>IFERROR(VLOOKUP(CONCATENATE(TEXT($B170,0),TEXT($C170,0),TEXT($D170,0)),'Input and Results'!$S:$V,E$1,),"")</f>
        <v>George  Mowbray</v>
      </c>
      <c r="F170" s="116" t="str">
        <f>IFERROR(VLOOKUP(CONCATENATE(TEXT($B170,0),TEXT($C170,0),TEXT($D170,0)),'Input and Results'!$S:$V,F$1,),"")</f>
        <v>Elangeni</v>
      </c>
      <c r="G170" s="121">
        <f>IFERROR(VLOOKUP(CONCATENATE(TEXT($B170,0),TEXT($C170,0),TEXT($D170,0)),'Input and Results'!$S:$V,G$1,),"")</f>
        <v>35.6</v>
      </c>
      <c r="H170" s="122">
        <v>34.51</v>
      </c>
      <c r="I170" s="123"/>
      <c r="J170" s="124"/>
      <c r="M170" s="86" t="str">
        <f t="shared" si="44"/>
        <v>8</v>
      </c>
      <c r="N170" s="86" t="str">
        <f t="shared" si="45"/>
        <v>3</v>
      </c>
      <c r="O170" s="86" t="str">
        <f>IF(N170&lt;&gt;"",VLOOKUP($N170,'Events and Heat count'!$B:$D,2,)&amp;" - "&amp;VLOOKUP($N170,'Events and Heat count'!$B:$D,3,),"")</f>
        <v>Year 6 Boys - 50m Freestyle</v>
      </c>
      <c r="P170" s="86" t="str">
        <f t="shared" si="39"/>
        <v>5</v>
      </c>
      <c r="Q170" s="83" t="str">
        <f t="shared" si="64"/>
        <v>George  Mowbray</v>
      </c>
      <c r="R170" s="83" t="str">
        <f t="shared" si="65"/>
        <v>Elangeni</v>
      </c>
      <c r="S170" s="99" t="str">
        <f t="shared" si="42"/>
        <v>___________</v>
      </c>
    </row>
    <row r="171" spans="1:19" s="87" customFormat="1" ht="249.95" customHeight="1" x14ac:dyDescent="0.2">
      <c r="B171" s="87">
        <f t="shared" ref="B171" si="80">B170</f>
        <v>3</v>
      </c>
      <c r="C171" s="117">
        <v>5</v>
      </c>
      <c r="D171" s="117"/>
      <c r="E171" s="117"/>
      <c r="F171" s="117"/>
      <c r="G171" s="117"/>
      <c r="H171" s="117"/>
      <c r="I171" s="125"/>
      <c r="J171" s="125"/>
      <c r="M171" s="86" t="str">
        <f t="shared" si="44"/>
        <v/>
      </c>
      <c r="N171" s="86" t="str">
        <f t="shared" si="45"/>
        <v/>
      </c>
      <c r="O171" s="104"/>
      <c r="P171" s="104"/>
      <c r="S171" s="105"/>
    </row>
    <row r="172" spans="1:19" ht="20.100000000000001" customHeight="1" x14ac:dyDescent="0.2">
      <c r="B172" s="83">
        <f>D172</f>
        <v>4</v>
      </c>
      <c r="C172" s="103" t="s">
        <v>368</v>
      </c>
      <c r="D172" s="119">
        <v>4</v>
      </c>
      <c r="E172" s="103" t="s">
        <v>4</v>
      </c>
      <c r="F172" s="103" t="s">
        <v>1</v>
      </c>
      <c r="G172" s="103"/>
      <c r="H172" s="103"/>
      <c r="I172" s="120"/>
      <c r="J172" s="120"/>
      <c r="M172" s="86" t="str">
        <f t="shared" si="44"/>
        <v/>
      </c>
      <c r="N172" s="86" t="str">
        <f t="shared" si="45"/>
        <v/>
      </c>
      <c r="O172" s="86" t="str">
        <f>IF(N172&lt;&gt;"",VLOOKUP($N172,'Events and Heat count'!$B:$D,2,)&amp;" - "&amp;VLOOKUP($N172,'Events and Heat count'!$B:$D,3,),"")</f>
        <v/>
      </c>
      <c r="P172" s="86" t="str">
        <f t="shared" si="39"/>
        <v/>
      </c>
      <c r="Q172" s="83" t="str">
        <f t="shared" ref="Q172:Q203" si="81">IF($A172&lt;&gt;0,VLOOKUP($A172,$A:$F,5,),"")</f>
        <v/>
      </c>
      <c r="R172" s="83" t="str">
        <f t="shared" ref="R172:R203" si="82">IF($A172&lt;&gt;0,VLOOKUP($A172,$A:$F,6,),"")</f>
        <v/>
      </c>
      <c r="S172" s="99" t="str">
        <f t="shared" si="42"/>
        <v/>
      </c>
    </row>
    <row r="173" spans="1:19" ht="5.0999999999999996" customHeight="1" x14ac:dyDescent="0.2">
      <c r="A173" s="85"/>
      <c r="B173" s="83">
        <f t="shared" ref="B173" si="83">B172</f>
        <v>4</v>
      </c>
      <c r="M173" s="86" t="str">
        <f t="shared" si="44"/>
        <v/>
      </c>
      <c r="N173" s="86" t="str">
        <f t="shared" si="45"/>
        <v/>
      </c>
      <c r="O173" s="86" t="str">
        <f>IF(N173&lt;&gt;"",VLOOKUP($N173,'Events and Heat count'!$B:$D,2,)&amp;" - "&amp;VLOOKUP($N173,'Events and Heat count'!$B:$D,3,),"")</f>
        <v/>
      </c>
      <c r="P173" s="86" t="str">
        <f t="shared" si="39"/>
        <v/>
      </c>
      <c r="Q173" s="83" t="str">
        <f t="shared" si="81"/>
        <v/>
      </c>
      <c r="R173" s="83" t="str">
        <f t="shared" si="82"/>
        <v/>
      </c>
      <c r="S173" s="99" t="str">
        <f t="shared" si="42"/>
        <v/>
      </c>
    </row>
    <row r="174" spans="1:19" ht="15" customHeight="1" x14ac:dyDescent="0.2">
      <c r="A174" s="85"/>
      <c r="B174" s="83">
        <f t="shared" ref="B174" si="84">B173</f>
        <v>4</v>
      </c>
      <c r="C174" s="117">
        <f>E174</f>
        <v>1</v>
      </c>
      <c r="D174" s="103" t="s">
        <v>367</v>
      </c>
      <c r="E174" s="119">
        <v>1</v>
      </c>
      <c r="M174" s="86" t="str">
        <f t="shared" si="44"/>
        <v/>
      </c>
      <c r="N174" s="86" t="str">
        <f t="shared" si="45"/>
        <v/>
      </c>
      <c r="O174" s="86" t="str">
        <f>IF(N174&lt;&gt;"",VLOOKUP($N174,'Events and Heat count'!$B:$D,2,)&amp;" - "&amp;VLOOKUP($N174,'Events and Heat count'!$B:$D,3,),"")</f>
        <v/>
      </c>
      <c r="P174" s="86" t="str">
        <f t="shared" si="39"/>
        <v/>
      </c>
      <c r="Q174" s="83" t="str">
        <f t="shared" si="81"/>
        <v/>
      </c>
      <c r="R174" s="83" t="str">
        <f t="shared" si="82"/>
        <v/>
      </c>
      <c r="S174" s="99" t="str">
        <f t="shared" si="42"/>
        <v/>
      </c>
    </row>
    <row r="175" spans="1:19" ht="5.0999999999999996" customHeight="1" x14ac:dyDescent="0.2">
      <c r="A175" s="85"/>
      <c r="B175" s="83">
        <f t="shared" ref="B175" si="85">B174</f>
        <v>4</v>
      </c>
      <c r="C175" s="117">
        <f>C174</f>
        <v>1</v>
      </c>
      <c r="M175" s="86" t="str">
        <f t="shared" si="44"/>
        <v/>
      </c>
      <c r="N175" s="86" t="str">
        <f t="shared" si="45"/>
        <v/>
      </c>
      <c r="O175" s="86" t="str">
        <f>IF(N175&lt;&gt;"",VLOOKUP($N175,'Events and Heat count'!$B:$D,2,)&amp;" - "&amp;VLOOKUP($N175,'Events and Heat count'!$B:$D,3,),"")</f>
        <v/>
      </c>
      <c r="P175" s="86" t="str">
        <f t="shared" si="39"/>
        <v/>
      </c>
      <c r="Q175" s="83" t="str">
        <f t="shared" si="81"/>
        <v/>
      </c>
      <c r="R175" s="83" t="str">
        <f t="shared" si="82"/>
        <v/>
      </c>
      <c r="S175" s="99" t="str">
        <f t="shared" si="42"/>
        <v/>
      </c>
    </row>
    <row r="176" spans="1:19" ht="15" customHeight="1" x14ac:dyDescent="0.2">
      <c r="A176" s="85"/>
      <c r="B176" s="83">
        <f t="shared" ref="B176:C176" si="86">B175</f>
        <v>4</v>
      </c>
      <c r="C176" s="117">
        <f t="shared" si="86"/>
        <v>1</v>
      </c>
      <c r="D176" s="103" t="s">
        <v>366</v>
      </c>
      <c r="E176" s="103" t="s">
        <v>369</v>
      </c>
      <c r="F176" s="103" t="s">
        <v>374</v>
      </c>
      <c r="G176" s="103" t="s">
        <v>380</v>
      </c>
      <c r="H176" s="103"/>
      <c r="I176" s="120" t="s">
        <v>381</v>
      </c>
      <c r="J176" s="120" t="s">
        <v>382</v>
      </c>
      <c r="M176" s="86" t="str">
        <f t="shared" si="44"/>
        <v/>
      </c>
      <c r="N176" s="86" t="str">
        <f t="shared" si="45"/>
        <v/>
      </c>
      <c r="O176" s="86" t="str">
        <f>IF(N176&lt;&gt;"",VLOOKUP($N176,'Events and Heat count'!$B:$D,2,)&amp;" - "&amp;VLOOKUP($N176,'Events and Heat count'!$B:$D,3,),"")</f>
        <v/>
      </c>
      <c r="P176" s="86" t="str">
        <f t="shared" si="39"/>
        <v/>
      </c>
      <c r="Q176" s="83" t="str">
        <f t="shared" si="81"/>
        <v/>
      </c>
      <c r="R176" s="83" t="str">
        <f t="shared" si="82"/>
        <v/>
      </c>
      <c r="S176" s="99" t="str">
        <f t="shared" si="42"/>
        <v/>
      </c>
    </row>
    <row r="177" spans="1:19" ht="20.100000000000001" customHeight="1" x14ac:dyDescent="0.2">
      <c r="A177" s="85" t="str">
        <f>CONCATENATE(TEXT($B177,0),TEXT($C177,0),TEXT($D177,0))</f>
        <v>411</v>
      </c>
      <c r="B177" s="83">
        <f t="shared" ref="B177:C177" si="87">B176</f>
        <v>4</v>
      </c>
      <c r="C177" s="117">
        <f t="shared" si="87"/>
        <v>1</v>
      </c>
      <c r="D177" s="118">
        <v>1</v>
      </c>
      <c r="E177" s="116" t="str">
        <f>IFERROR(VLOOKUP(CONCATENATE(TEXT($B177,0),TEXT($C177,0),TEXT($D177,0)),'Input and Results'!$S:$V,E$1,),"")</f>
        <v/>
      </c>
      <c r="F177" s="116" t="str">
        <f>IFERROR(VLOOKUP(CONCATENATE(TEXT($B177,0),TEXT($C177,0),TEXT($D177,0)),'Input and Results'!$S:$V,F$1,),"")</f>
        <v/>
      </c>
      <c r="G177" s="121" t="str">
        <f>IFERROR(VLOOKUP(CONCATENATE(TEXT($B177,0),TEXT($C177,0),TEXT($D177,0)),'Input and Results'!$S:$V,G$1,),"")</f>
        <v/>
      </c>
      <c r="H177" s="122"/>
      <c r="I177" s="123"/>
      <c r="J177" s="124"/>
      <c r="M177" s="118" t="str">
        <f t="shared" si="44"/>
        <v>1</v>
      </c>
      <c r="N177" s="118" t="str">
        <f t="shared" si="45"/>
        <v>4</v>
      </c>
      <c r="O177" s="118" t="str">
        <f>IF(N177&lt;&gt;"",VLOOKUP($N177,'Events and Heat count'!$B:$D,2,)&amp;" - "&amp;VLOOKUP($N177,'Events and Heat count'!$B:$D,3,),"")</f>
        <v>Year 6 Girls - 50m Freestyle</v>
      </c>
      <c r="P177" s="118" t="str">
        <f t="shared" si="39"/>
        <v>1</v>
      </c>
      <c r="Q177" s="116" t="str">
        <f t="shared" si="81"/>
        <v/>
      </c>
      <c r="R177" s="116" t="str">
        <f t="shared" si="82"/>
        <v/>
      </c>
      <c r="S177" s="129" t="str">
        <f t="shared" si="42"/>
        <v>___________</v>
      </c>
    </row>
    <row r="178" spans="1:19" ht="20.100000000000001" customHeight="1" x14ac:dyDescent="0.2">
      <c r="A178" s="85" t="str">
        <f t="shared" ref="A178:A184" si="88">CONCATENATE(TEXT($B178,0),TEXT($C178,0),TEXT($D178,0))</f>
        <v>412</v>
      </c>
      <c r="B178" s="83">
        <f t="shared" ref="B178:C178" si="89">B177</f>
        <v>4</v>
      </c>
      <c r="C178" s="117">
        <f t="shared" si="89"/>
        <v>1</v>
      </c>
      <c r="D178" s="118">
        <f>D177+1</f>
        <v>2</v>
      </c>
      <c r="E178" s="116" t="str">
        <f>IFERROR(VLOOKUP(CONCATENATE(TEXT($B178,0),TEXT($C178,0),TEXT($D178,0)),'Input and Results'!$S:$V,E$1,),"")</f>
        <v>Chloe Seage</v>
      </c>
      <c r="F178" s="116" t="str">
        <f>IFERROR(VLOOKUP(CONCATENATE(TEXT($B178,0),TEXT($C178,0),TEXT($D178,0)),'Input and Results'!$S:$V,F$1,),"")</f>
        <v>Great Missenden</v>
      </c>
      <c r="G178" s="121">
        <f>IFERROR(VLOOKUP(CONCATENATE(TEXT($B178,0),TEXT($C178,0),TEXT($D178,0)),'Input and Results'!$S:$V,G$1,),"")</f>
        <v>38.01</v>
      </c>
      <c r="H178" s="122">
        <v>48.44</v>
      </c>
      <c r="I178" s="123"/>
      <c r="J178" s="124"/>
      <c r="M178" s="86" t="str">
        <f t="shared" si="44"/>
        <v>2</v>
      </c>
      <c r="N178" s="86" t="str">
        <f t="shared" si="45"/>
        <v>4</v>
      </c>
      <c r="O178" s="86" t="str">
        <f>IF(N178&lt;&gt;"",VLOOKUP($N178,'Events and Heat count'!$B:$D,2,)&amp;" - "&amp;VLOOKUP($N178,'Events and Heat count'!$B:$D,3,),"")</f>
        <v>Year 6 Girls - 50m Freestyle</v>
      </c>
      <c r="P178" s="86" t="str">
        <f t="shared" si="39"/>
        <v>1</v>
      </c>
      <c r="Q178" s="83" t="str">
        <f t="shared" si="81"/>
        <v>Chloe Seage</v>
      </c>
      <c r="R178" s="83" t="str">
        <f t="shared" si="82"/>
        <v>Great Missenden</v>
      </c>
      <c r="S178" s="99" t="str">
        <f t="shared" si="42"/>
        <v>___________</v>
      </c>
    </row>
    <row r="179" spans="1:19" ht="20.100000000000001" customHeight="1" x14ac:dyDescent="0.2">
      <c r="A179" s="85" t="str">
        <f t="shared" si="88"/>
        <v>413</v>
      </c>
      <c r="B179" s="83">
        <f t="shared" ref="B179:C179" si="90">B178</f>
        <v>4</v>
      </c>
      <c r="C179" s="117">
        <f t="shared" si="90"/>
        <v>1</v>
      </c>
      <c r="D179" s="118">
        <f t="shared" ref="D179:D184" si="91">D178+1</f>
        <v>3</v>
      </c>
      <c r="E179" s="116" t="str">
        <f>IFERROR(VLOOKUP(CONCATENATE(TEXT($B179,0),TEXT($C179,0),TEXT($D179,0)),'Input and Results'!$S:$V,E$1,),"")</f>
        <v>Isabella Skinner</v>
      </c>
      <c r="F179" s="116" t="str">
        <f>IFERROR(VLOOKUP(CONCATENATE(TEXT($B179,0),TEXT($C179,0),TEXT($D179,0)),'Input and Results'!$S:$V,F$1,),"")</f>
        <v>Chalfont St Peter</v>
      </c>
      <c r="G179" s="121">
        <f>IFERROR(VLOOKUP(CONCATENATE(TEXT($B179,0),TEXT($C179,0),TEXT($D179,0)),'Input and Results'!$S:$V,G$1,),"")</f>
        <v>38</v>
      </c>
      <c r="H179" s="122">
        <v>39.82</v>
      </c>
      <c r="I179" s="123"/>
      <c r="J179" s="124"/>
      <c r="M179" s="86" t="str">
        <f t="shared" si="44"/>
        <v>3</v>
      </c>
      <c r="N179" s="86" t="str">
        <f t="shared" si="45"/>
        <v>4</v>
      </c>
      <c r="O179" s="86" t="str">
        <f>IF(N179&lt;&gt;"",VLOOKUP($N179,'Events and Heat count'!$B:$D,2,)&amp;" - "&amp;VLOOKUP($N179,'Events and Heat count'!$B:$D,3,),"")</f>
        <v>Year 6 Girls - 50m Freestyle</v>
      </c>
      <c r="P179" s="86" t="str">
        <f t="shared" si="39"/>
        <v>1</v>
      </c>
      <c r="Q179" s="83" t="str">
        <f t="shared" si="81"/>
        <v>Isabella Skinner</v>
      </c>
      <c r="R179" s="83" t="str">
        <f t="shared" si="82"/>
        <v>Chalfont St Peter</v>
      </c>
      <c r="S179" s="99" t="str">
        <f t="shared" si="42"/>
        <v>___________</v>
      </c>
    </row>
    <row r="180" spans="1:19" ht="20.100000000000001" customHeight="1" x14ac:dyDescent="0.2">
      <c r="A180" s="85" t="str">
        <f t="shared" si="88"/>
        <v>414</v>
      </c>
      <c r="B180" s="83">
        <f t="shared" ref="B180:C180" si="92">B179</f>
        <v>4</v>
      </c>
      <c r="C180" s="117">
        <f t="shared" si="92"/>
        <v>1</v>
      </c>
      <c r="D180" s="118">
        <f t="shared" si="91"/>
        <v>4</v>
      </c>
      <c r="E180" s="116" t="str">
        <f>IFERROR(VLOOKUP(CONCATENATE(TEXT($B180,0),TEXT($C180,0),TEXT($D180,0)),'Input and Results'!$S:$V,E$1,),"")</f>
        <v>Robyn Hartley</v>
      </c>
      <c r="F180" s="116" t="str">
        <f>IFERROR(VLOOKUP(CONCATENATE(TEXT($B180,0),TEXT($C180,0),TEXT($D180,0)),'Input and Results'!$S:$V,F$1,),"")</f>
        <v>How Wood</v>
      </c>
      <c r="G180" s="121">
        <f>IFERROR(VLOOKUP(CONCATENATE(TEXT($B180,0),TEXT($C180,0),TEXT($D180,0)),'Input and Results'!$S:$V,G$1,),"")</f>
        <v>37.89</v>
      </c>
      <c r="H180" s="122">
        <v>41.14</v>
      </c>
      <c r="I180" s="123"/>
      <c r="J180" s="124"/>
      <c r="M180" s="86" t="str">
        <f t="shared" ref="M180:M243" si="93">IF($A180&lt;&gt;0,MID($A180,3,1),"")</f>
        <v>4</v>
      </c>
      <c r="N180" s="86" t="str">
        <f t="shared" ref="N180:N243" si="94">IF($A180&lt;&gt;0,MID($A180,1,1),"")</f>
        <v>4</v>
      </c>
      <c r="O180" s="86" t="str">
        <f>IF(N180&lt;&gt;"",VLOOKUP($N180,'Events and Heat count'!$B:$D,2,)&amp;" - "&amp;VLOOKUP($N180,'Events and Heat count'!$B:$D,3,),"")</f>
        <v>Year 6 Girls - 50m Freestyle</v>
      </c>
      <c r="P180" s="86" t="str">
        <f t="shared" ref="P180:P240" si="95">IF($A180&lt;&gt;0,MID($A180,2,1),"")</f>
        <v>1</v>
      </c>
      <c r="Q180" s="83" t="str">
        <f t="shared" si="81"/>
        <v>Robyn Hartley</v>
      </c>
      <c r="R180" s="83" t="str">
        <f t="shared" si="82"/>
        <v>How Wood</v>
      </c>
      <c r="S180" s="99" t="str">
        <f t="shared" ref="S180:S240" si="96">IF($A180&lt;&gt;0,"___________","")</f>
        <v>___________</v>
      </c>
    </row>
    <row r="181" spans="1:19" ht="20.100000000000001" customHeight="1" x14ac:dyDescent="0.2">
      <c r="A181" s="85" t="str">
        <f t="shared" si="88"/>
        <v>415</v>
      </c>
      <c r="B181" s="83">
        <f t="shared" ref="B181:C181" si="97">B180</f>
        <v>4</v>
      </c>
      <c r="C181" s="117">
        <f t="shared" si="97"/>
        <v>1</v>
      </c>
      <c r="D181" s="118">
        <f t="shared" si="91"/>
        <v>5</v>
      </c>
      <c r="E181" s="116" t="str">
        <f>IFERROR(VLOOKUP(CONCATENATE(TEXT($B181,0),TEXT($C181,0),TEXT($D181,0)),'Input and Results'!$S:$V,E$1,),"")</f>
        <v>Charlotte  Roberts</v>
      </c>
      <c r="F181" s="116" t="str">
        <f>IFERROR(VLOOKUP(CONCATENATE(TEXT($B181,0),TEXT($C181,0),TEXT($D181,0)),'Input and Results'!$S:$V,F$1,),"")</f>
        <v>St Helens</v>
      </c>
      <c r="G181" s="121">
        <f>IFERROR(VLOOKUP(CONCATENATE(TEXT($B181,0),TEXT($C181,0),TEXT($D181,0)),'Input and Results'!$S:$V,G$1,),"")</f>
        <v>37.869999999999997</v>
      </c>
      <c r="H181" s="122">
        <v>36.840000000000003</v>
      </c>
      <c r="I181" s="123"/>
      <c r="J181" s="124"/>
      <c r="M181" s="86" t="str">
        <f t="shared" si="93"/>
        <v>5</v>
      </c>
      <c r="N181" s="86" t="str">
        <f t="shared" si="94"/>
        <v>4</v>
      </c>
      <c r="O181" s="86" t="str">
        <f>IF(N181&lt;&gt;"",VLOOKUP($N181,'Events and Heat count'!$B:$D,2,)&amp;" - "&amp;VLOOKUP($N181,'Events and Heat count'!$B:$D,3,),"")</f>
        <v>Year 6 Girls - 50m Freestyle</v>
      </c>
      <c r="P181" s="86" t="str">
        <f t="shared" si="95"/>
        <v>1</v>
      </c>
      <c r="Q181" s="83" t="str">
        <f t="shared" si="81"/>
        <v>Charlotte  Roberts</v>
      </c>
      <c r="R181" s="83" t="str">
        <f t="shared" si="82"/>
        <v>St Helens</v>
      </c>
      <c r="S181" s="99" t="str">
        <f t="shared" si="96"/>
        <v>___________</v>
      </c>
    </row>
    <row r="182" spans="1:19" ht="20.100000000000001" customHeight="1" x14ac:dyDescent="0.2">
      <c r="A182" s="85" t="str">
        <f t="shared" si="88"/>
        <v>416</v>
      </c>
      <c r="B182" s="83">
        <f t="shared" ref="B182:C182" si="98">B181</f>
        <v>4</v>
      </c>
      <c r="C182" s="117">
        <f t="shared" si="98"/>
        <v>1</v>
      </c>
      <c r="D182" s="118">
        <f t="shared" si="91"/>
        <v>6</v>
      </c>
      <c r="E182" s="116" t="str">
        <f>IFERROR(VLOOKUP(CONCATENATE(TEXT($B182,0),TEXT($C182,0),TEXT($D182,0)),'Input and Results'!$S:$V,E$1,),"")</f>
        <v>Imogen Smith</v>
      </c>
      <c r="F182" s="116" t="str">
        <f>IFERROR(VLOOKUP(CONCATENATE(TEXT($B182,0),TEXT($C182,0),TEXT($D182,0)),'Input and Results'!$S:$V,F$1,),"")</f>
        <v>St Alban's High Sch</v>
      </c>
      <c r="G182" s="121">
        <f>IFERROR(VLOOKUP(CONCATENATE(TEXT($B182,0),TEXT($C182,0),TEXT($D182,0)),'Input and Results'!$S:$V,G$1,),"")</f>
        <v>37.61</v>
      </c>
      <c r="H182" s="122">
        <v>36.020000000000003</v>
      </c>
      <c r="I182" s="123"/>
      <c r="J182" s="124"/>
      <c r="M182" s="86" t="str">
        <f t="shared" si="93"/>
        <v>6</v>
      </c>
      <c r="N182" s="86" t="str">
        <f t="shared" si="94"/>
        <v>4</v>
      </c>
      <c r="O182" s="86" t="str">
        <f>IF(N182&lt;&gt;"",VLOOKUP($N182,'Events and Heat count'!$B:$D,2,)&amp;" - "&amp;VLOOKUP($N182,'Events and Heat count'!$B:$D,3,),"")</f>
        <v>Year 6 Girls - 50m Freestyle</v>
      </c>
      <c r="P182" s="86" t="str">
        <f t="shared" si="95"/>
        <v>1</v>
      </c>
      <c r="Q182" s="83" t="str">
        <f t="shared" si="81"/>
        <v>Imogen Smith</v>
      </c>
      <c r="R182" s="83" t="str">
        <f t="shared" si="82"/>
        <v>St Alban's High Sch</v>
      </c>
      <c r="S182" s="99" t="str">
        <f t="shared" si="96"/>
        <v>___________</v>
      </c>
    </row>
    <row r="183" spans="1:19" ht="20.100000000000001" customHeight="1" x14ac:dyDescent="0.2">
      <c r="A183" s="85" t="str">
        <f t="shared" si="88"/>
        <v>417</v>
      </c>
      <c r="B183" s="83">
        <f t="shared" ref="B183:C183" si="99">B182</f>
        <v>4</v>
      </c>
      <c r="C183" s="117">
        <f t="shared" si="99"/>
        <v>1</v>
      </c>
      <c r="D183" s="118">
        <f t="shared" si="91"/>
        <v>7</v>
      </c>
      <c r="E183" s="116" t="str">
        <f>IFERROR(VLOOKUP(CONCATENATE(TEXT($B183,0),TEXT($C183,0),TEXT($D183,0)),'Input and Results'!$S:$V,E$1,),"")</f>
        <v>Annabel Davis</v>
      </c>
      <c r="F183" s="116" t="str">
        <f>IFERROR(VLOOKUP(CONCATENATE(TEXT($B183,0),TEXT($C183,0),TEXT($D183,0)),'Input and Results'!$S:$V,F$1,),"")</f>
        <v>Haberdasher's Girls</v>
      </c>
      <c r="G183" s="121">
        <f>IFERROR(VLOOKUP(CONCATENATE(TEXT($B183,0),TEXT($C183,0),TEXT($D183,0)),'Input and Results'!$S:$V,G$1,),"")</f>
        <v>37.49</v>
      </c>
      <c r="H183" s="122">
        <v>36.35</v>
      </c>
      <c r="I183" s="123"/>
      <c r="J183" s="124"/>
      <c r="M183" s="86" t="str">
        <f t="shared" si="93"/>
        <v>7</v>
      </c>
      <c r="N183" s="86" t="str">
        <f t="shared" si="94"/>
        <v>4</v>
      </c>
      <c r="O183" s="86" t="str">
        <f>IF(N183&lt;&gt;"",VLOOKUP($N183,'Events and Heat count'!$B:$D,2,)&amp;" - "&amp;VLOOKUP($N183,'Events and Heat count'!$B:$D,3,),"")</f>
        <v>Year 6 Girls - 50m Freestyle</v>
      </c>
      <c r="P183" s="86" t="str">
        <f t="shared" si="95"/>
        <v>1</v>
      </c>
      <c r="Q183" s="83" t="str">
        <f t="shared" si="81"/>
        <v>Annabel Davis</v>
      </c>
      <c r="R183" s="83" t="str">
        <f t="shared" si="82"/>
        <v>Haberdasher's Girls</v>
      </c>
      <c r="S183" s="99" t="str">
        <f t="shared" si="96"/>
        <v>___________</v>
      </c>
    </row>
    <row r="184" spans="1:19" ht="20.100000000000001" customHeight="1" x14ac:dyDescent="0.2">
      <c r="A184" s="85" t="str">
        <f t="shared" si="88"/>
        <v>418</v>
      </c>
      <c r="B184" s="83">
        <f t="shared" ref="B184:C184" si="100">B183</f>
        <v>4</v>
      </c>
      <c r="C184" s="117">
        <f t="shared" si="100"/>
        <v>1</v>
      </c>
      <c r="D184" s="118">
        <f t="shared" si="91"/>
        <v>8</v>
      </c>
      <c r="E184" s="116" t="str">
        <f>IFERROR(VLOOKUP(CONCATENATE(TEXT($B184,0),TEXT($C184,0),TEXT($D184,0)),'Input and Results'!$S:$V,E$1,),"")</f>
        <v>Tess Foreman</v>
      </c>
      <c r="F184" s="116" t="str">
        <f>IFERROR(VLOOKUP(CONCATENATE(TEXT($B184,0),TEXT($C184,0),TEXT($D184,0)),'Input and Results'!$S:$V,F$1,),"")</f>
        <v>Great Missenden</v>
      </c>
      <c r="G184" s="121">
        <f>IFERROR(VLOOKUP(CONCATENATE(TEXT($B184,0),TEXT($C184,0),TEXT($D184,0)),'Input and Results'!$S:$V,G$1,),"")</f>
        <v>37.43</v>
      </c>
      <c r="H184" s="122">
        <v>37.74</v>
      </c>
      <c r="I184" s="123"/>
      <c r="J184" s="124"/>
      <c r="M184" s="86" t="str">
        <f t="shared" si="93"/>
        <v>8</v>
      </c>
      <c r="N184" s="86" t="str">
        <f t="shared" si="94"/>
        <v>4</v>
      </c>
      <c r="O184" s="86" t="str">
        <f>IF(N184&lt;&gt;"",VLOOKUP($N184,'Events and Heat count'!$B:$D,2,)&amp;" - "&amp;VLOOKUP($N184,'Events and Heat count'!$B:$D,3,),"")</f>
        <v>Year 6 Girls - 50m Freestyle</v>
      </c>
      <c r="P184" s="86" t="str">
        <f t="shared" si="95"/>
        <v>1</v>
      </c>
      <c r="Q184" s="83" t="str">
        <f t="shared" si="81"/>
        <v>Tess Foreman</v>
      </c>
      <c r="R184" s="83" t="str">
        <f t="shared" si="82"/>
        <v>Great Missenden</v>
      </c>
      <c r="S184" s="99" t="str">
        <f t="shared" si="96"/>
        <v>___________</v>
      </c>
    </row>
    <row r="185" spans="1:19" s="87" customFormat="1" ht="249.95" customHeight="1" x14ac:dyDescent="0.2">
      <c r="B185" s="87">
        <f t="shared" ref="B185:C185" si="101">B184</f>
        <v>4</v>
      </c>
      <c r="C185" s="117">
        <f t="shared" si="101"/>
        <v>1</v>
      </c>
      <c r="D185" s="117"/>
      <c r="E185" s="117"/>
      <c r="F185" s="117"/>
      <c r="G185" s="117"/>
      <c r="H185" s="117"/>
      <c r="I185" s="125"/>
      <c r="J185" s="125"/>
      <c r="M185" s="104" t="str">
        <f t="shared" si="93"/>
        <v/>
      </c>
      <c r="N185" s="104" t="str">
        <f t="shared" si="94"/>
        <v/>
      </c>
      <c r="O185" s="104" t="str">
        <f>IF(N185&lt;&gt;"",VLOOKUP($N185,'Events and Heat count'!$B:$D,2,)&amp;" - "&amp;VLOOKUP($N185,'Events and Heat count'!$B:$D,3,),"")</f>
        <v/>
      </c>
      <c r="P185" s="104" t="str">
        <f t="shared" si="95"/>
        <v/>
      </c>
      <c r="Q185" s="87" t="str">
        <f t="shared" si="81"/>
        <v/>
      </c>
      <c r="R185" s="87" t="str">
        <f t="shared" si="82"/>
        <v/>
      </c>
      <c r="S185" s="105" t="str">
        <f t="shared" si="96"/>
        <v/>
      </c>
    </row>
    <row r="186" spans="1:19" ht="20.100000000000001" customHeight="1" x14ac:dyDescent="0.2">
      <c r="B186" s="83">
        <f t="shared" ref="B186" si="102">B185</f>
        <v>4</v>
      </c>
      <c r="C186" s="103" t="s">
        <v>368</v>
      </c>
      <c r="D186" s="119">
        <f>D172</f>
        <v>4</v>
      </c>
      <c r="E186" s="103" t="str">
        <f t="shared" ref="E186:F186" si="103">E172</f>
        <v>Year 6 Girls</v>
      </c>
      <c r="F186" s="103" t="str">
        <f t="shared" si="103"/>
        <v>50m Freestyle</v>
      </c>
      <c r="G186" s="103"/>
      <c r="H186" s="103"/>
      <c r="I186" s="120"/>
      <c r="J186" s="120"/>
      <c r="M186" s="86" t="str">
        <f t="shared" si="93"/>
        <v/>
      </c>
      <c r="N186" s="86" t="str">
        <f t="shared" si="94"/>
        <v/>
      </c>
      <c r="O186" s="86" t="str">
        <f>IF(N186&lt;&gt;"",VLOOKUP($N186,'Events and Heat count'!$B:$D,2,)&amp;" - "&amp;VLOOKUP($N186,'Events and Heat count'!$B:$D,3,),"")</f>
        <v/>
      </c>
      <c r="P186" s="86" t="str">
        <f t="shared" si="95"/>
        <v/>
      </c>
      <c r="Q186" s="83" t="str">
        <f t="shared" si="81"/>
        <v/>
      </c>
      <c r="R186" s="83" t="str">
        <f t="shared" si="82"/>
        <v/>
      </c>
      <c r="S186" s="99" t="str">
        <f t="shared" si="96"/>
        <v/>
      </c>
    </row>
    <row r="187" spans="1:19" s="87" customFormat="1" ht="5.0999999999999996" customHeight="1" x14ac:dyDescent="0.2">
      <c r="B187" s="87">
        <f t="shared" ref="B187" si="104">B186</f>
        <v>4</v>
      </c>
      <c r="C187" s="117"/>
      <c r="D187" s="117"/>
      <c r="E187" s="117"/>
      <c r="F187" s="117"/>
      <c r="G187" s="117"/>
      <c r="H187" s="117"/>
      <c r="I187" s="125"/>
      <c r="J187" s="125"/>
      <c r="M187" s="104" t="str">
        <f t="shared" si="93"/>
        <v/>
      </c>
      <c r="N187" s="104" t="str">
        <f t="shared" si="94"/>
        <v/>
      </c>
      <c r="O187" s="104" t="str">
        <f>IF(N187&lt;&gt;"",VLOOKUP($N187,'Events and Heat count'!$B:$D,2,)&amp;" - "&amp;VLOOKUP($N187,'Events and Heat count'!$B:$D,3,),"")</f>
        <v/>
      </c>
      <c r="P187" s="104" t="str">
        <f t="shared" si="95"/>
        <v/>
      </c>
      <c r="Q187" s="87" t="str">
        <f t="shared" si="81"/>
        <v/>
      </c>
      <c r="R187" s="87" t="str">
        <f t="shared" si="82"/>
        <v/>
      </c>
      <c r="S187" s="105" t="str">
        <f t="shared" si="96"/>
        <v/>
      </c>
    </row>
    <row r="188" spans="1:19" ht="15" customHeight="1" x14ac:dyDescent="0.2">
      <c r="A188" s="85"/>
      <c r="B188" s="83">
        <f t="shared" ref="B188" si="105">B187</f>
        <v>4</v>
      </c>
      <c r="C188" s="117">
        <f>E188</f>
        <v>2</v>
      </c>
      <c r="D188" s="103" t="s">
        <v>367</v>
      </c>
      <c r="E188" s="119">
        <v>2</v>
      </c>
      <c r="M188" s="86" t="str">
        <f t="shared" si="93"/>
        <v/>
      </c>
      <c r="N188" s="86" t="str">
        <f t="shared" si="94"/>
        <v/>
      </c>
      <c r="O188" s="86" t="str">
        <f>IF(N188&lt;&gt;"",VLOOKUP($N188,'Events and Heat count'!$B:$D,2,)&amp;" - "&amp;VLOOKUP($N188,'Events and Heat count'!$B:$D,3,),"")</f>
        <v/>
      </c>
      <c r="P188" s="86" t="str">
        <f t="shared" si="95"/>
        <v/>
      </c>
      <c r="Q188" s="83" t="str">
        <f t="shared" si="81"/>
        <v/>
      </c>
      <c r="R188" s="83" t="str">
        <f t="shared" si="82"/>
        <v/>
      </c>
      <c r="S188" s="99" t="str">
        <f t="shared" si="96"/>
        <v/>
      </c>
    </row>
    <row r="189" spans="1:19" ht="5.0999999999999996" customHeight="1" x14ac:dyDescent="0.2">
      <c r="A189" s="85"/>
      <c r="B189" s="83">
        <f t="shared" ref="B189" si="106">B188</f>
        <v>4</v>
      </c>
      <c r="C189" s="117">
        <f>C188</f>
        <v>2</v>
      </c>
      <c r="M189" s="86" t="str">
        <f t="shared" si="93"/>
        <v/>
      </c>
      <c r="N189" s="86" t="str">
        <f t="shared" si="94"/>
        <v/>
      </c>
      <c r="O189" s="86" t="str">
        <f>IF(N189&lt;&gt;"",VLOOKUP($N189,'Events and Heat count'!$B:$D,2,)&amp;" - "&amp;VLOOKUP($N189,'Events and Heat count'!$B:$D,3,),"")</f>
        <v/>
      </c>
      <c r="P189" s="86" t="str">
        <f t="shared" si="95"/>
        <v/>
      </c>
      <c r="Q189" s="83" t="str">
        <f t="shared" si="81"/>
        <v/>
      </c>
      <c r="R189" s="83" t="str">
        <f t="shared" si="82"/>
        <v/>
      </c>
      <c r="S189" s="99" t="str">
        <f t="shared" si="96"/>
        <v/>
      </c>
    </row>
    <row r="190" spans="1:19" ht="15" customHeight="1" x14ac:dyDescent="0.2">
      <c r="A190" s="85"/>
      <c r="B190" s="83">
        <f t="shared" ref="B190:C190" si="107">B189</f>
        <v>4</v>
      </c>
      <c r="C190" s="117">
        <f t="shared" si="107"/>
        <v>2</v>
      </c>
      <c r="D190" s="103" t="s">
        <v>366</v>
      </c>
      <c r="E190" s="103" t="s">
        <v>369</v>
      </c>
      <c r="F190" s="103" t="s">
        <v>374</v>
      </c>
      <c r="G190" s="103" t="s">
        <v>380</v>
      </c>
      <c r="H190" s="103"/>
      <c r="I190" s="120" t="s">
        <v>381</v>
      </c>
      <c r="J190" s="120" t="s">
        <v>382</v>
      </c>
      <c r="M190" s="86" t="str">
        <f t="shared" si="93"/>
        <v/>
      </c>
      <c r="N190" s="86" t="str">
        <f t="shared" si="94"/>
        <v/>
      </c>
      <c r="O190" s="86" t="str">
        <f>IF(N190&lt;&gt;"",VLOOKUP($N190,'Events and Heat count'!$B:$D,2,)&amp;" - "&amp;VLOOKUP($N190,'Events and Heat count'!$B:$D,3,),"")</f>
        <v/>
      </c>
      <c r="P190" s="86" t="str">
        <f t="shared" si="95"/>
        <v/>
      </c>
      <c r="Q190" s="83" t="str">
        <f t="shared" si="81"/>
        <v/>
      </c>
      <c r="R190" s="83" t="str">
        <f t="shared" si="82"/>
        <v/>
      </c>
      <c r="S190" s="99" t="str">
        <f t="shared" si="96"/>
        <v/>
      </c>
    </row>
    <row r="191" spans="1:19" ht="20.100000000000001" customHeight="1" x14ac:dyDescent="0.2">
      <c r="A191" s="85" t="str">
        <f>CONCATENATE(TEXT($B191,0),TEXT($C191,0),TEXT($D191,0))</f>
        <v>421</v>
      </c>
      <c r="B191" s="83">
        <f t="shared" ref="B191:C191" si="108">B190</f>
        <v>4</v>
      </c>
      <c r="C191" s="117">
        <f t="shared" si="108"/>
        <v>2</v>
      </c>
      <c r="D191" s="118">
        <v>1</v>
      </c>
      <c r="E191" s="116" t="str">
        <f>IFERROR(VLOOKUP(CONCATENATE(TEXT($B191,0),TEXT($C191,0),TEXT($D191,0)),'Input and Results'!$S:$V,E$1,),"")</f>
        <v>Millie Day</v>
      </c>
      <c r="F191" s="116" t="str">
        <f>IFERROR(VLOOKUP(CONCATENATE(TEXT($B191,0),TEXT($C191,0),TEXT($D191,0)),'Input and Results'!$S:$V,F$1,),"")</f>
        <v>Berkhamsted</v>
      </c>
      <c r="G191" s="121">
        <f>IFERROR(VLOOKUP(CONCATENATE(TEXT($B191,0),TEXT($C191,0),TEXT($D191,0)),'Input and Results'!$S:$V,G$1,),"")</f>
        <v>37.32</v>
      </c>
      <c r="H191" s="122">
        <v>36.18</v>
      </c>
      <c r="I191" s="123"/>
      <c r="J191" s="124"/>
      <c r="M191" s="118" t="str">
        <f t="shared" si="93"/>
        <v>1</v>
      </c>
      <c r="N191" s="118" t="str">
        <f t="shared" si="94"/>
        <v>4</v>
      </c>
      <c r="O191" s="118" t="str">
        <f>IF(N191&lt;&gt;"",VLOOKUP($N191,'Events and Heat count'!$B:$D,2,)&amp;" - "&amp;VLOOKUP($N191,'Events and Heat count'!$B:$D,3,),"")</f>
        <v>Year 6 Girls - 50m Freestyle</v>
      </c>
      <c r="P191" s="118" t="str">
        <f t="shared" si="95"/>
        <v>2</v>
      </c>
      <c r="Q191" s="116" t="str">
        <f t="shared" si="81"/>
        <v>Millie Day</v>
      </c>
      <c r="R191" s="116" t="str">
        <f t="shared" si="82"/>
        <v>Berkhamsted</v>
      </c>
      <c r="S191" s="129" t="str">
        <f t="shared" si="96"/>
        <v>___________</v>
      </c>
    </row>
    <row r="192" spans="1:19" ht="20.100000000000001" customHeight="1" x14ac:dyDescent="0.2">
      <c r="A192" s="85" t="str">
        <f t="shared" ref="A192:A198" si="109">CONCATENATE(TEXT($B192,0),TEXT($C192,0),TEXT($D192,0))</f>
        <v>422</v>
      </c>
      <c r="B192" s="83">
        <f t="shared" ref="B192:C192" si="110">B191</f>
        <v>4</v>
      </c>
      <c r="C192" s="117">
        <f t="shared" si="110"/>
        <v>2</v>
      </c>
      <c r="D192" s="118">
        <f>D191+1</f>
        <v>2</v>
      </c>
      <c r="E192" s="116" t="str">
        <f>IFERROR(VLOOKUP(CONCATENATE(TEXT($B192,0),TEXT($C192,0),TEXT($D192,0)),'Input and Results'!$S:$V,E$1,),"")</f>
        <v>Tia Cooke</v>
      </c>
      <c r="F192" s="116" t="str">
        <f>IFERROR(VLOOKUP(CONCATENATE(TEXT($B192,0),TEXT($C192,0),TEXT($D192,0)),'Input and Results'!$S:$V,F$1,),"")</f>
        <v>St Helens</v>
      </c>
      <c r="G192" s="121">
        <f>IFERROR(VLOOKUP(CONCATENATE(TEXT($B192,0),TEXT($C192,0),TEXT($D192,0)),'Input and Results'!$S:$V,G$1,),"")</f>
        <v>37.25</v>
      </c>
      <c r="H192" s="122">
        <v>36.880000000000003</v>
      </c>
      <c r="I192" s="123"/>
      <c r="J192" s="124"/>
      <c r="M192" s="86" t="str">
        <f t="shared" si="93"/>
        <v>2</v>
      </c>
      <c r="N192" s="86" t="str">
        <f t="shared" si="94"/>
        <v>4</v>
      </c>
      <c r="O192" s="86" t="str">
        <f>IF(N192&lt;&gt;"",VLOOKUP($N192,'Events and Heat count'!$B:$D,2,)&amp;" - "&amp;VLOOKUP($N192,'Events and Heat count'!$B:$D,3,),"")</f>
        <v>Year 6 Girls - 50m Freestyle</v>
      </c>
      <c r="P192" s="86" t="str">
        <f t="shared" si="95"/>
        <v>2</v>
      </c>
      <c r="Q192" s="83" t="str">
        <f t="shared" si="81"/>
        <v>Tia Cooke</v>
      </c>
      <c r="R192" s="83" t="str">
        <f t="shared" si="82"/>
        <v>St Helens</v>
      </c>
      <c r="S192" s="99" t="str">
        <f t="shared" si="96"/>
        <v>___________</v>
      </c>
    </row>
    <row r="193" spans="1:19" ht="20.100000000000001" customHeight="1" x14ac:dyDescent="0.2">
      <c r="A193" s="85" t="str">
        <f t="shared" si="109"/>
        <v>423</v>
      </c>
      <c r="B193" s="83">
        <f t="shared" ref="B193:C193" si="111">B192</f>
        <v>4</v>
      </c>
      <c r="C193" s="117">
        <f t="shared" si="111"/>
        <v>2</v>
      </c>
      <c r="D193" s="118">
        <f t="shared" ref="D193:D198" si="112">D192+1</f>
        <v>3</v>
      </c>
      <c r="E193" s="116" t="str">
        <f>IFERROR(VLOOKUP(CONCATENATE(TEXT($B193,0),TEXT($C193,0),TEXT($D193,0)),'Input and Results'!$S:$V,E$1,),"")</f>
        <v>Cecilia Kilpatrick</v>
      </c>
      <c r="F193" s="116" t="str">
        <f>IFERROR(VLOOKUP(CONCATENATE(TEXT($B193,0),TEXT($C193,0),TEXT($D193,0)),'Input and Results'!$S:$V,F$1,),"")</f>
        <v>Bedford Girls</v>
      </c>
      <c r="G193" s="121">
        <f>IFERROR(VLOOKUP(CONCATENATE(TEXT($B193,0),TEXT($C193,0),TEXT($D193,0)),'Input and Results'!$S:$V,G$1,),"")</f>
        <v>37.24</v>
      </c>
      <c r="H193" s="122">
        <v>35.700000000000003</v>
      </c>
      <c r="I193" s="123"/>
      <c r="J193" s="124"/>
      <c r="M193" s="86" t="str">
        <f t="shared" si="93"/>
        <v>3</v>
      </c>
      <c r="N193" s="86" t="str">
        <f t="shared" si="94"/>
        <v>4</v>
      </c>
      <c r="O193" s="86" t="str">
        <f>IF(N193&lt;&gt;"",VLOOKUP($N193,'Events and Heat count'!$B:$D,2,)&amp;" - "&amp;VLOOKUP($N193,'Events and Heat count'!$B:$D,3,),"")</f>
        <v>Year 6 Girls - 50m Freestyle</v>
      </c>
      <c r="P193" s="86" t="str">
        <f t="shared" si="95"/>
        <v>2</v>
      </c>
      <c r="Q193" s="83" t="str">
        <f t="shared" si="81"/>
        <v>Cecilia Kilpatrick</v>
      </c>
      <c r="R193" s="83" t="str">
        <f t="shared" si="82"/>
        <v>Bedford Girls</v>
      </c>
      <c r="S193" s="99" t="str">
        <f t="shared" si="96"/>
        <v>___________</v>
      </c>
    </row>
    <row r="194" spans="1:19" ht="20.100000000000001" customHeight="1" x14ac:dyDescent="0.2">
      <c r="A194" s="85" t="str">
        <f t="shared" si="109"/>
        <v>424</v>
      </c>
      <c r="B194" s="83">
        <f t="shared" ref="B194:C194" si="113">B193</f>
        <v>4</v>
      </c>
      <c r="C194" s="117">
        <f t="shared" si="113"/>
        <v>2</v>
      </c>
      <c r="D194" s="118">
        <f t="shared" si="112"/>
        <v>4</v>
      </c>
      <c r="E194" s="116" t="str">
        <f>IFERROR(VLOOKUP(CONCATENATE(TEXT($B194,0),TEXT($C194,0),TEXT($D194,0)),'Input and Results'!$S:$V,E$1,),"")</f>
        <v>Niamh O'Meara</v>
      </c>
      <c r="F194" s="116" t="str">
        <f>IFERROR(VLOOKUP(CONCATENATE(TEXT($B194,0),TEXT($C194,0),TEXT($D194,0)),'Input and Results'!$S:$V,F$1,),"")</f>
        <v>St Hilda's</v>
      </c>
      <c r="G194" s="121">
        <f>IFERROR(VLOOKUP(CONCATENATE(TEXT($B194,0),TEXT($C194,0),TEXT($D194,0)),'Input and Results'!$S:$V,G$1,),"")</f>
        <v>37.42</v>
      </c>
      <c r="H194" s="122">
        <v>36.75</v>
      </c>
      <c r="I194" s="123"/>
      <c r="J194" s="124"/>
      <c r="M194" s="86" t="str">
        <f t="shared" si="93"/>
        <v>4</v>
      </c>
      <c r="N194" s="86" t="str">
        <f t="shared" si="94"/>
        <v>4</v>
      </c>
      <c r="O194" s="86" t="str">
        <f>IF(N194&lt;&gt;"",VLOOKUP($N194,'Events and Heat count'!$B:$D,2,)&amp;" - "&amp;VLOOKUP($N194,'Events and Heat count'!$B:$D,3,),"")</f>
        <v>Year 6 Girls - 50m Freestyle</v>
      </c>
      <c r="P194" s="86" t="str">
        <f t="shared" si="95"/>
        <v>2</v>
      </c>
      <c r="Q194" s="83" t="str">
        <f t="shared" si="81"/>
        <v>Niamh O'Meara</v>
      </c>
      <c r="R194" s="83" t="str">
        <f t="shared" si="82"/>
        <v>St Hilda's</v>
      </c>
      <c r="S194" s="99" t="str">
        <f t="shared" si="96"/>
        <v>___________</v>
      </c>
    </row>
    <row r="195" spans="1:19" ht="20.100000000000001" customHeight="1" x14ac:dyDescent="0.2">
      <c r="A195" s="85" t="str">
        <f t="shared" si="109"/>
        <v>425</v>
      </c>
      <c r="B195" s="83">
        <f t="shared" ref="B195:C195" si="114">B194</f>
        <v>4</v>
      </c>
      <c r="C195" s="117">
        <f t="shared" si="114"/>
        <v>2</v>
      </c>
      <c r="D195" s="118">
        <f t="shared" si="112"/>
        <v>5</v>
      </c>
      <c r="E195" s="116" t="str">
        <f>IFERROR(VLOOKUP(CONCATENATE(TEXT($B195,0),TEXT($C195,0),TEXT($D195,0)),'Input and Results'!$S:$V,E$1,),"")</f>
        <v>Lauren Whitlock</v>
      </c>
      <c r="F195" s="116" t="str">
        <f>IFERROR(VLOOKUP(CONCATENATE(TEXT($B195,0),TEXT($C195,0),TEXT($D195,0)),'Input and Results'!$S:$V,F$1,),"")</f>
        <v>Bedford Girls</v>
      </c>
      <c r="G195" s="121">
        <f>IFERROR(VLOOKUP(CONCATENATE(TEXT($B195,0),TEXT($C195,0),TEXT($D195,0)),'Input and Results'!$S:$V,G$1,),"")</f>
        <v>37.229999999999997</v>
      </c>
      <c r="H195" s="122">
        <v>36.26</v>
      </c>
      <c r="I195" s="123"/>
      <c r="J195" s="124"/>
      <c r="M195" s="86" t="str">
        <f t="shared" si="93"/>
        <v>5</v>
      </c>
      <c r="N195" s="86" t="str">
        <f t="shared" si="94"/>
        <v>4</v>
      </c>
      <c r="O195" s="86" t="str">
        <f>IF(N195&lt;&gt;"",VLOOKUP($N195,'Events and Heat count'!$B:$D,2,)&amp;" - "&amp;VLOOKUP($N195,'Events and Heat count'!$B:$D,3,),"")</f>
        <v>Year 6 Girls - 50m Freestyle</v>
      </c>
      <c r="P195" s="86" t="str">
        <f t="shared" si="95"/>
        <v>2</v>
      </c>
      <c r="Q195" s="83" t="str">
        <f t="shared" si="81"/>
        <v>Lauren Whitlock</v>
      </c>
      <c r="R195" s="83" t="str">
        <f t="shared" si="82"/>
        <v>Bedford Girls</v>
      </c>
      <c r="S195" s="99" t="str">
        <f t="shared" si="96"/>
        <v>___________</v>
      </c>
    </row>
    <row r="196" spans="1:19" ht="20.100000000000001" customHeight="1" x14ac:dyDescent="0.2">
      <c r="A196" s="85" t="str">
        <f t="shared" si="109"/>
        <v>426</v>
      </c>
      <c r="B196" s="83">
        <f t="shared" ref="B196:C196" si="115">B195</f>
        <v>4</v>
      </c>
      <c r="C196" s="117">
        <f t="shared" si="115"/>
        <v>2</v>
      </c>
      <c r="D196" s="118">
        <f t="shared" si="112"/>
        <v>6</v>
      </c>
      <c r="E196" s="116" t="str">
        <f>IFERROR(VLOOKUP(CONCATENATE(TEXT($B196,0),TEXT($C196,0),TEXT($D196,0)),'Input and Results'!$S:$V,E$1,),"")</f>
        <v>Megan Worley</v>
      </c>
      <c r="F196" s="116" t="str">
        <f>IFERROR(VLOOKUP(CONCATENATE(TEXT($B196,0),TEXT($C196,0),TEXT($D196,0)),'Input and Results'!$S:$V,F$1,),"")</f>
        <v>Parkgate</v>
      </c>
      <c r="G196" s="121">
        <f>IFERROR(VLOOKUP(CONCATENATE(TEXT($B196,0),TEXT($C196,0),TEXT($D196,0)),'Input and Results'!$S:$V,G$1,),"")</f>
        <v>37.06</v>
      </c>
      <c r="H196" s="122">
        <v>35.76</v>
      </c>
      <c r="I196" s="123"/>
      <c r="J196" s="124"/>
      <c r="M196" s="86" t="str">
        <f t="shared" si="93"/>
        <v>6</v>
      </c>
      <c r="N196" s="86" t="str">
        <f t="shared" si="94"/>
        <v>4</v>
      </c>
      <c r="O196" s="86" t="str">
        <f>IF(N196&lt;&gt;"",VLOOKUP($N196,'Events and Heat count'!$B:$D,2,)&amp;" - "&amp;VLOOKUP($N196,'Events and Heat count'!$B:$D,3,),"")</f>
        <v>Year 6 Girls - 50m Freestyle</v>
      </c>
      <c r="P196" s="86" t="str">
        <f t="shared" si="95"/>
        <v>2</v>
      </c>
      <c r="Q196" s="83" t="str">
        <f t="shared" si="81"/>
        <v>Megan Worley</v>
      </c>
      <c r="R196" s="83" t="str">
        <f t="shared" si="82"/>
        <v>Parkgate</v>
      </c>
      <c r="S196" s="99" t="str">
        <f t="shared" si="96"/>
        <v>___________</v>
      </c>
    </row>
    <row r="197" spans="1:19" ht="20.100000000000001" customHeight="1" x14ac:dyDescent="0.2">
      <c r="A197" s="85" t="str">
        <f t="shared" si="109"/>
        <v>427</v>
      </c>
      <c r="B197" s="83">
        <f t="shared" ref="B197:C197" si="116">B196</f>
        <v>4</v>
      </c>
      <c r="C197" s="117">
        <f t="shared" si="116"/>
        <v>2</v>
      </c>
      <c r="D197" s="118">
        <f t="shared" si="112"/>
        <v>7</v>
      </c>
      <c r="E197" s="116" t="str">
        <f>IFERROR(VLOOKUP(CONCATENATE(TEXT($B197,0),TEXT($C197,0),TEXT($D197,0)),'Input and Results'!$S:$V,E$1,),"")</f>
        <v>Charlotte Nicholson</v>
      </c>
      <c r="F197" s="116" t="str">
        <f>IFERROR(VLOOKUP(CONCATENATE(TEXT($B197,0),TEXT($C197,0),TEXT($D197,0)),'Input and Results'!$S:$V,F$1,),"")</f>
        <v>Wheatfield Jnr</v>
      </c>
      <c r="G197" s="121">
        <f>IFERROR(VLOOKUP(CONCATENATE(TEXT($B197,0),TEXT($C197,0),TEXT($D197,0)),'Input and Results'!$S:$V,G$1,),"")</f>
        <v>37.020000000000003</v>
      </c>
      <c r="H197" s="122">
        <v>36.69</v>
      </c>
      <c r="I197" s="123"/>
      <c r="J197" s="124"/>
      <c r="M197" s="86" t="str">
        <f t="shared" si="93"/>
        <v>7</v>
      </c>
      <c r="N197" s="86" t="str">
        <f t="shared" si="94"/>
        <v>4</v>
      </c>
      <c r="O197" s="86" t="str">
        <f>IF(N197&lt;&gt;"",VLOOKUP($N197,'Events and Heat count'!$B:$D,2,)&amp;" - "&amp;VLOOKUP($N197,'Events and Heat count'!$B:$D,3,),"")</f>
        <v>Year 6 Girls - 50m Freestyle</v>
      </c>
      <c r="P197" s="86" t="str">
        <f t="shared" si="95"/>
        <v>2</v>
      </c>
      <c r="Q197" s="83" t="str">
        <f t="shared" si="81"/>
        <v>Charlotte Nicholson</v>
      </c>
      <c r="R197" s="83" t="str">
        <f t="shared" si="82"/>
        <v>Wheatfield Jnr</v>
      </c>
      <c r="S197" s="99" t="str">
        <f t="shared" si="96"/>
        <v>___________</v>
      </c>
    </row>
    <row r="198" spans="1:19" ht="20.100000000000001" customHeight="1" x14ac:dyDescent="0.2">
      <c r="A198" s="85" t="str">
        <f t="shared" si="109"/>
        <v>428</v>
      </c>
      <c r="B198" s="83">
        <f t="shared" ref="B198:C198" si="117">B197</f>
        <v>4</v>
      </c>
      <c r="C198" s="117">
        <f t="shared" si="117"/>
        <v>2</v>
      </c>
      <c r="D198" s="118">
        <f t="shared" si="112"/>
        <v>8</v>
      </c>
      <c r="E198" s="116" t="str">
        <f>IFERROR(VLOOKUP(CONCATENATE(TEXT($B198,0),TEXT($C198,0),TEXT($D198,0)),'Input and Results'!$S:$V,E$1,),"")</f>
        <v>Holly Grant</v>
      </c>
      <c r="F198" s="116" t="str">
        <f>IFERROR(VLOOKUP(CONCATENATE(TEXT($B198,0),TEXT($C198,0),TEXT($D198,0)),'Input and Results'!$S:$V,F$1,),"")</f>
        <v>Heatherton House</v>
      </c>
      <c r="G198" s="121">
        <f>IFERROR(VLOOKUP(CONCATENATE(TEXT($B198,0),TEXT($C198,0),TEXT($D198,0)),'Input and Results'!$S:$V,G$1,),"")</f>
        <v>36.659999999999997</v>
      </c>
      <c r="H198" s="122">
        <v>35.69</v>
      </c>
      <c r="I198" s="123"/>
      <c r="J198" s="124"/>
      <c r="M198" s="86" t="str">
        <f t="shared" si="93"/>
        <v>8</v>
      </c>
      <c r="N198" s="86" t="str">
        <f t="shared" si="94"/>
        <v>4</v>
      </c>
      <c r="O198" s="86" t="str">
        <f>IF(N198&lt;&gt;"",VLOOKUP($N198,'Events and Heat count'!$B:$D,2,)&amp;" - "&amp;VLOOKUP($N198,'Events and Heat count'!$B:$D,3,),"")</f>
        <v>Year 6 Girls - 50m Freestyle</v>
      </c>
      <c r="P198" s="86" t="str">
        <f t="shared" si="95"/>
        <v>2</v>
      </c>
      <c r="Q198" s="83" t="str">
        <f t="shared" si="81"/>
        <v>Holly Grant</v>
      </c>
      <c r="R198" s="83" t="str">
        <f t="shared" si="82"/>
        <v>Heatherton House</v>
      </c>
      <c r="S198" s="99" t="str">
        <f t="shared" si="96"/>
        <v>___________</v>
      </c>
    </row>
    <row r="199" spans="1:19" s="87" customFormat="1" ht="249.95" customHeight="1" x14ac:dyDescent="0.2">
      <c r="B199" s="87">
        <f t="shared" ref="B199:C199" si="118">B198</f>
        <v>4</v>
      </c>
      <c r="C199" s="117">
        <f t="shared" si="118"/>
        <v>2</v>
      </c>
      <c r="D199" s="117"/>
      <c r="E199" s="117"/>
      <c r="F199" s="117"/>
      <c r="G199" s="117"/>
      <c r="H199" s="117"/>
      <c r="I199" s="125"/>
      <c r="J199" s="125"/>
      <c r="M199" s="104" t="str">
        <f t="shared" si="93"/>
        <v/>
      </c>
      <c r="N199" s="104" t="str">
        <f t="shared" si="94"/>
        <v/>
      </c>
      <c r="O199" s="104" t="str">
        <f>IF(N199&lt;&gt;"",VLOOKUP($N199,'Events and Heat count'!$B:$D,2,)&amp;" - "&amp;VLOOKUP($N199,'Events and Heat count'!$B:$D,3,),"")</f>
        <v/>
      </c>
      <c r="P199" s="104" t="str">
        <f t="shared" si="95"/>
        <v/>
      </c>
      <c r="Q199" s="87" t="str">
        <f t="shared" si="81"/>
        <v/>
      </c>
      <c r="R199" s="87" t="str">
        <f t="shared" si="82"/>
        <v/>
      </c>
      <c r="S199" s="105" t="str">
        <f t="shared" si="96"/>
        <v/>
      </c>
    </row>
    <row r="200" spans="1:19" ht="20.100000000000001" customHeight="1" x14ac:dyDescent="0.2">
      <c r="B200" s="83">
        <f t="shared" ref="B200" si="119">B199</f>
        <v>4</v>
      </c>
      <c r="C200" s="103" t="s">
        <v>368</v>
      </c>
      <c r="D200" s="119">
        <f>D172</f>
        <v>4</v>
      </c>
      <c r="E200" s="103" t="str">
        <f t="shared" ref="E200:F200" si="120">E172</f>
        <v>Year 6 Girls</v>
      </c>
      <c r="F200" s="103" t="str">
        <f t="shared" si="120"/>
        <v>50m Freestyle</v>
      </c>
      <c r="G200" s="103"/>
      <c r="H200" s="103"/>
      <c r="I200" s="120"/>
      <c r="J200" s="120"/>
      <c r="M200" s="86" t="str">
        <f t="shared" si="93"/>
        <v/>
      </c>
      <c r="N200" s="86" t="str">
        <f t="shared" si="94"/>
        <v/>
      </c>
      <c r="O200" s="86" t="str">
        <f>IF(N200&lt;&gt;"",VLOOKUP($N200,'Events and Heat count'!$B:$D,2,)&amp;" - "&amp;VLOOKUP($N200,'Events and Heat count'!$B:$D,3,),"")</f>
        <v/>
      </c>
      <c r="P200" s="86" t="str">
        <f t="shared" si="95"/>
        <v/>
      </c>
      <c r="Q200" s="83" t="str">
        <f t="shared" si="81"/>
        <v/>
      </c>
      <c r="R200" s="83" t="str">
        <f t="shared" si="82"/>
        <v/>
      </c>
      <c r="S200" s="99" t="str">
        <f t="shared" si="96"/>
        <v/>
      </c>
    </row>
    <row r="201" spans="1:19" s="87" customFormat="1" ht="5.0999999999999996" customHeight="1" x14ac:dyDescent="0.2">
      <c r="B201" s="87">
        <f t="shared" ref="B201" si="121">B200</f>
        <v>4</v>
      </c>
      <c r="C201" s="117"/>
      <c r="D201" s="117"/>
      <c r="E201" s="117"/>
      <c r="F201" s="117"/>
      <c r="G201" s="117"/>
      <c r="H201" s="117"/>
      <c r="I201" s="125"/>
      <c r="J201" s="125"/>
      <c r="M201" s="104" t="str">
        <f t="shared" si="93"/>
        <v/>
      </c>
      <c r="N201" s="104" t="str">
        <f t="shared" si="94"/>
        <v/>
      </c>
      <c r="O201" s="104" t="str">
        <f>IF(N201&lt;&gt;"",VLOOKUP($N201,'Events and Heat count'!$B:$D,2,)&amp;" - "&amp;VLOOKUP($N201,'Events and Heat count'!$B:$D,3,),"")</f>
        <v/>
      </c>
      <c r="P201" s="104" t="str">
        <f t="shared" si="95"/>
        <v/>
      </c>
      <c r="Q201" s="87" t="str">
        <f t="shared" si="81"/>
        <v/>
      </c>
      <c r="R201" s="87" t="str">
        <f t="shared" si="82"/>
        <v/>
      </c>
      <c r="S201" s="105" t="str">
        <f t="shared" si="96"/>
        <v/>
      </c>
    </row>
    <row r="202" spans="1:19" ht="15" customHeight="1" x14ac:dyDescent="0.2">
      <c r="A202" s="85"/>
      <c r="B202" s="83">
        <f t="shared" ref="B202" si="122">B201</f>
        <v>4</v>
      </c>
      <c r="C202" s="117">
        <f>E202</f>
        <v>3</v>
      </c>
      <c r="D202" s="103" t="s">
        <v>367</v>
      </c>
      <c r="E202" s="119">
        <v>3</v>
      </c>
      <c r="M202" s="86" t="str">
        <f t="shared" si="93"/>
        <v/>
      </c>
      <c r="N202" s="86" t="str">
        <f t="shared" si="94"/>
        <v/>
      </c>
      <c r="O202" s="86" t="str">
        <f>IF(N202&lt;&gt;"",VLOOKUP($N202,'Events and Heat count'!$B:$D,2,)&amp;" - "&amp;VLOOKUP($N202,'Events and Heat count'!$B:$D,3,),"")</f>
        <v/>
      </c>
      <c r="P202" s="86" t="str">
        <f t="shared" si="95"/>
        <v/>
      </c>
      <c r="Q202" s="83" t="str">
        <f t="shared" si="81"/>
        <v/>
      </c>
      <c r="R202" s="83" t="str">
        <f t="shared" si="82"/>
        <v/>
      </c>
      <c r="S202" s="99" t="str">
        <f t="shared" si="96"/>
        <v/>
      </c>
    </row>
    <row r="203" spans="1:19" ht="5.0999999999999996" customHeight="1" x14ac:dyDescent="0.2">
      <c r="A203" s="85"/>
      <c r="B203" s="83">
        <f t="shared" ref="B203" si="123">B202</f>
        <v>4</v>
      </c>
      <c r="C203" s="117">
        <f>C202</f>
        <v>3</v>
      </c>
      <c r="M203" s="86" t="str">
        <f t="shared" si="93"/>
        <v/>
      </c>
      <c r="N203" s="86" t="str">
        <f t="shared" si="94"/>
        <v/>
      </c>
      <c r="O203" s="86" t="str">
        <f>IF(N203&lt;&gt;"",VLOOKUP($N203,'Events and Heat count'!$B:$D,2,)&amp;" - "&amp;VLOOKUP($N203,'Events and Heat count'!$B:$D,3,),"")</f>
        <v/>
      </c>
      <c r="P203" s="86" t="str">
        <f t="shared" si="95"/>
        <v/>
      </c>
      <c r="Q203" s="83" t="str">
        <f t="shared" si="81"/>
        <v/>
      </c>
      <c r="R203" s="83" t="str">
        <f t="shared" si="82"/>
        <v/>
      </c>
      <c r="S203" s="99" t="str">
        <f t="shared" si="96"/>
        <v/>
      </c>
    </row>
    <row r="204" spans="1:19" ht="15" customHeight="1" x14ac:dyDescent="0.2">
      <c r="A204" s="85"/>
      <c r="B204" s="83">
        <f t="shared" ref="B204:C204" si="124">B203</f>
        <v>4</v>
      </c>
      <c r="C204" s="117">
        <f t="shared" si="124"/>
        <v>3</v>
      </c>
      <c r="D204" s="103" t="s">
        <v>366</v>
      </c>
      <c r="E204" s="103" t="s">
        <v>369</v>
      </c>
      <c r="F204" s="103" t="s">
        <v>374</v>
      </c>
      <c r="G204" s="103" t="s">
        <v>380</v>
      </c>
      <c r="H204" s="103"/>
      <c r="I204" s="120" t="s">
        <v>381</v>
      </c>
      <c r="J204" s="120" t="s">
        <v>382</v>
      </c>
      <c r="M204" s="86" t="str">
        <f t="shared" si="93"/>
        <v/>
      </c>
      <c r="N204" s="86" t="str">
        <f t="shared" si="94"/>
        <v/>
      </c>
      <c r="O204" s="86" t="str">
        <f>IF(N204&lt;&gt;"",VLOOKUP($N204,'Events and Heat count'!$B:$D,2,)&amp;" - "&amp;VLOOKUP($N204,'Events and Heat count'!$B:$D,3,),"")</f>
        <v/>
      </c>
      <c r="P204" s="86" t="str">
        <f t="shared" si="95"/>
        <v/>
      </c>
      <c r="Q204" s="83" t="str">
        <f t="shared" ref="Q204:Q226" si="125">IF($A204&lt;&gt;0,VLOOKUP($A204,$A:$F,5,),"")</f>
        <v/>
      </c>
      <c r="R204" s="83" t="str">
        <f t="shared" ref="R204:R226" si="126">IF($A204&lt;&gt;0,VLOOKUP($A204,$A:$F,6,),"")</f>
        <v/>
      </c>
      <c r="S204" s="99" t="str">
        <f t="shared" si="96"/>
        <v/>
      </c>
    </row>
    <row r="205" spans="1:19" ht="20.100000000000001" customHeight="1" x14ac:dyDescent="0.2">
      <c r="A205" s="85" t="str">
        <f>CONCATENATE(TEXT($B205,0),TEXT($C205,0),TEXT($D205,0))</f>
        <v>431</v>
      </c>
      <c r="B205" s="83">
        <f t="shared" ref="B205:C205" si="127">B204</f>
        <v>4</v>
      </c>
      <c r="C205" s="117">
        <f t="shared" si="127"/>
        <v>3</v>
      </c>
      <c r="D205" s="118">
        <v>1</v>
      </c>
      <c r="E205" s="116" t="str">
        <f>IFERROR(VLOOKUP(CONCATENATE(TEXT($B205,0),TEXT($C205,0),TEXT($D205,0)),'Input and Results'!$S:$V,E$1,),"")</f>
        <v>Madeleine Rae</v>
      </c>
      <c r="F205" s="116" t="str">
        <f>IFERROR(VLOOKUP(CONCATENATE(TEXT($B205,0),TEXT($C205,0),TEXT($D205,0)),'Input and Results'!$S:$V,F$1,),"")</f>
        <v>Pipers Corner</v>
      </c>
      <c r="G205" s="121">
        <f>IFERROR(VLOOKUP(CONCATENATE(TEXT($B205,0),TEXT($C205,0),TEXT($D205,0)),'Input and Results'!$S:$V,G$1,),"")</f>
        <v>35.53</v>
      </c>
      <c r="H205" s="122">
        <v>35.5</v>
      </c>
      <c r="I205" s="123"/>
      <c r="J205" s="124"/>
      <c r="M205" s="118" t="str">
        <f t="shared" si="93"/>
        <v>1</v>
      </c>
      <c r="N205" s="118" t="str">
        <f t="shared" si="94"/>
        <v>4</v>
      </c>
      <c r="O205" s="118" t="str">
        <f>IF(N205&lt;&gt;"",VLOOKUP($N205,'Events and Heat count'!$B:$D,2,)&amp;" - "&amp;VLOOKUP($N205,'Events and Heat count'!$B:$D,3,),"")</f>
        <v>Year 6 Girls - 50m Freestyle</v>
      </c>
      <c r="P205" s="118" t="str">
        <f t="shared" si="95"/>
        <v>3</v>
      </c>
      <c r="Q205" s="116" t="str">
        <f t="shared" si="125"/>
        <v>Madeleine Rae</v>
      </c>
      <c r="R205" s="116" t="str">
        <f t="shared" si="126"/>
        <v>Pipers Corner</v>
      </c>
      <c r="S205" s="129" t="str">
        <f t="shared" si="96"/>
        <v>___________</v>
      </c>
    </row>
    <row r="206" spans="1:19" ht="20.100000000000001" customHeight="1" x14ac:dyDescent="0.2">
      <c r="A206" s="85" t="str">
        <f t="shared" ref="A206:A212" si="128">CONCATENATE(TEXT($B206,0),TEXT($C206,0),TEXT($D206,0))</f>
        <v>432</v>
      </c>
      <c r="B206" s="83">
        <f t="shared" ref="B206:C206" si="129">B205</f>
        <v>4</v>
      </c>
      <c r="C206" s="117">
        <f t="shared" si="129"/>
        <v>3</v>
      </c>
      <c r="D206" s="118">
        <f>D205+1</f>
        <v>2</v>
      </c>
      <c r="E206" s="116" t="str">
        <f>IFERROR(VLOOKUP(CONCATENATE(TEXT($B206,0),TEXT($C206,0),TEXT($D206,0)),'Input and Results'!$S:$V,E$1,),"")</f>
        <v>Hannah Ashby</v>
      </c>
      <c r="F206" s="116" t="str">
        <f>IFERROR(VLOOKUP(CONCATENATE(TEXT($B206,0),TEXT($C206,0),TEXT($D206,0)),'Input and Results'!$S:$V,F$1,),"")</f>
        <v>Heatherton House</v>
      </c>
      <c r="G206" s="121">
        <f>IFERROR(VLOOKUP(CONCATENATE(TEXT($B206,0),TEXT($C206,0),TEXT($D206,0)),'Input and Results'!$S:$V,G$1,),"")</f>
        <v>35.64</v>
      </c>
      <c r="H206" s="122">
        <v>35.479999999999997</v>
      </c>
      <c r="I206" s="123"/>
      <c r="J206" s="124"/>
      <c r="M206" s="86" t="str">
        <f t="shared" si="93"/>
        <v>2</v>
      </c>
      <c r="N206" s="86" t="str">
        <f t="shared" si="94"/>
        <v>4</v>
      </c>
      <c r="O206" s="86" t="str">
        <f>IF(N206&lt;&gt;"",VLOOKUP($N206,'Events and Heat count'!$B:$D,2,)&amp;" - "&amp;VLOOKUP($N206,'Events and Heat count'!$B:$D,3,),"")</f>
        <v>Year 6 Girls - 50m Freestyle</v>
      </c>
      <c r="P206" s="86" t="str">
        <f t="shared" si="95"/>
        <v>3</v>
      </c>
      <c r="Q206" s="83" t="str">
        <f t="shared" si="125"/>
        <v>Hannah Ashby</v>
      </c>
      <c r="R206" s="83" t="str">
        <f t="shared" si="126"/>
        <v>Heatherton House</v>
      </c>
      <c r="S206" s="99" t="str">
        <f t="shared" si="96"/>
        <v>___________</v>
      </c>
    </row>
    <row r="207" spans="1:19" ht="20.100000000000001" customHeight="1" x14ac:dyDescent="0.2">
      <c r="A207" s="85" t="str">
        <f t="shared" si="128"/>
        <v>433</v>
      </c>
      <c r="B207" s="83">
        <f t="shared" ref="B207:C207" si="130">B206</f>
        <v>4</v>
      </c>
      <c r="C207" s="117">
        <f t="shared" si="130"/>
        <v>3</v>
      </c>
      <c r="D207" s="118">
        <f t="shared" ref="D207:D212" si="131">D206+1</f>
        <v>3</v>
      </c>
      <c r="E207" s="116" t="str">
        <f>IFERROR(VLOOKUP(CONCATENATE(TEXT($B207,0),TEXT($C207,0),TEXT($D207,0)),'Input and Results'!$S:$V,E$1,),"")</f>
        <v>Brigitte Chapman</v>
      </c>
      <c r="F207" s="116" t="str">
        <f>IFERROR(VLOOKUP(CONCATENATE(TEXT($B207,0),TEXT($C207,0),TEXT($D207,0)),'Input and Results'!$S:$V,F$1,),"")</f>
        <v>Great Missenden</v>
      </c>
      <c r="G207" s="121">
        <f>IFERROR(VLOOKUP(CONCATENATE(TEXT($B207,0),TEXT($C207,0),TEXT($D207,0)),'Input and Results'!$S:$V,G$1,),"")</f>
        <v>36.44</v>
      </c>
      <c r="H207" s="122">
        <v>36.14</v>
      </c>
      <c r="I207" s="123"/>
      <c r="J207" s="124"/>
      <c r="M207" s="86" t="str">
        <f t="shared" si="93"/>
        <v>3</v>
      </c>
      <c r="N207" s="86" t="str">
        <f t="shared" si="94"/>
        <v>4</v>
      </c>
      <c r="O207" s="86" t="str">
        <f>IF(N207&lt;&gt;"",VLOOKUP($N207,'Events and Heat count'!$B:$D,2,)&amp;" - "&amp;VLOOKUP($N207,'Events and Heat count'!$B:$D,3,),"")</f>
        <v>Year 6 Girls - 50m Freestyle</v>
      </c>
      <c r="P207" s="86" t="str">
        <f t="shared" si="95"/>
        <v>3</v>
      </c>
      <c r="Q207" s="83" t="str">
        <f t="shared" si="125"/>
        <v>Brigitte Chapman</v>
      </c>
      <c r="R207" s="83" t="str">
        <f t="shared" si="126"/>
        <v>Great Missenden</v>
      </c>
      <c r="S207" s="99" t="str">
        <f t="shared" si="96"/>
        <v>___________</v>
      </c>
    </row>
    <row r="208" spans="1:19" ht="20.100000000000001" customHeight="1" x14ac:dyDescent="0.2">
      <c r="A208" s="85" t="str">
        <f t="shared" si="128"/>
        <v>434</v>
      </c>
      <c r="B208" s="83">
        <f t="shared" ref="B208:C208" si="132">B207</f>
        <v>4</v>
      </c>
      <c r="C208" s="117">
        <f t="shared" si="132"/>
        <v>3</v>
      </c>
      <c r="D208" s="118">
        <f t="shared" si="131"/>
        <v>4</v>
      </c>
      <c r="E208" s="116" t="str">
        <f>IFERROR(VLOOKUP(CONCATENATE(TEXT($B208,0),TEXT($C208,0),TEXT($D208,0)),'Input and Results'!$S:$V,E$1,),"")</f>
        <v>Scarlett Lewis</v>
      </c>
      <c r="F208" s="116" t="str">
        <f>IFERROR(VLOOKUP(CONCATENATE(TEXT($B208,0),TEXT($C208,0),TEXT($D208,0)),'Input and Results'!$S:$V,F$1,),"")</f>
        <v>Chesham Prep</v>
      </c>
      <c r="G208" s="121">
        <f>IFERROR(VLOOKUP(CONCATENATE(TEXT($B208,0),TEXT($C208,0),TEXT($D208,0)),'Input and Results'!$S:$V,G$1,),"")</f>
        <v>36.17</v>
      </c>
      <c r="H208" s="122">
        <v>33.619999999999997</v>
      </c>
      <c r="I208" s="123"/>
      <c r="J208" s="124"/>
      <c r="M208" s="86" t="str">
        <f t="shared" si="93"/>
        <v>4</v>
      </c>
      <c r="N208" s="86" t="str">
        <f t="shared" si="94"/>
        <v>4</v>
      </c>
      <c r="O208" s="86" t="str">
        <f>IF(N208&lt;&gt;"",VLOOKUP($N208,'Events and Heat count'!$B:$D,2,)&amp;" - "&amp;VLOOKUP($N208,'Events and Heat count'!$B:$D,3,),"")</f>
        <v>Year 6 Girls - 50m Freestyle</v>
      </c>
      <c r="P208" s="86" t="str">
        <f t="shared" si="95"/>
        <v>3</v>
      </c>
      <c r="Q208" s="83" t="str">
        <f t="shared" si="125"/>
        <v>Scarlett Lewis</v>
      </c>
      <c r="R208" s="83" t="str">
        <f t="shared" si="126"/>
        <v>Chesham Prep</v>
      </c>
      <c r="S208" s="99" t="str">
        <f t="shared" si="96"/>
        <v>___________</v>
      </c>
    </row>
    <row r="209" spans="1:19" ht="20.100000000000001" customHeight="1" x14ac:dyDescent="0.2">
      <c r="A209" s="85" t="str">
        <f t="shared" si="128"/>
        <v>435</v>
      </c>
      <c r="B209" s="83">
        <f t="shared" ref="B209:C209" si="133">B208</f>
        <v>4</v>
      </c>
      <c r="C209" s="117">
        <f t="shared" si="133"/>
        <v>3</v>
      </c>
      <c r="D209" s="118">
        <f t="shared" si="131"/>
        <v>5</v>
      </c>
      <c r="E209" s="116" t="str">
        <f>IFERROR(VLOOKUP(CONCATENATE(TEXT($B209,0),TEXT($C209,0),TEXT($D209,0)),'Input and Results'!$S:$V,E$1,),"")</f>
        <v>Jessica Warne</v>
      </c>
      <c r="F209" s="116" t="str">
        <f>IFERROR(VLOOKUP(CONCATENATE(TEXT($B209,0),TEXT($C209,0),TEXT($D209,0)),'Input and Results'!$S:$V,F$1,),"")</f>
        <v>Leavesden Green</v>
      </c>
      <c r="G209" s="121">
        <f>IFERROR(VLOOKUP(CONCATENATE(TEXT($B209,0),TEXT($C209,0),TEXT($D209,0)),'Input and Results'!$S:$V,G$1,),"")</f>
        <v>35.76</v>
      </c>
      <c r="H209" s="122">
        <v>35.909999999999997</v>
      </c>
      <c r="I209" s="123"/>
      <c r="J209" s="124"/>
      <c r="M209" s="86" t="str">
        <f t="shared" si="93"/>
        <v>5</v>
      </c>
      <c r="N209" s="86" t="str">
        <f t="shared" si="94"/>
        <v>4</v>
      </c>
      <c r="O209" s="86" t="str">
        <f>IF(N209&lt;&gt;"",VLOOKUP($N209,'Events and Heat count'!$B:$D,2,)&amp;" - "&amp;VLOOKUP($N209,'Events and Heat count'!$B:$D,3,),"")</f>
        <v>Year 6 Girls - 50m Freestyle</v>
      </c>
      <c r="P209" s="86" t="str">
        <f t="shared" si="95"/>
        <v>3</v>
      </c>
      <c r="Q209" s="83" t="str">
        <f t="shared" si="125"/>
        <v>Jessica Warne</v>
      </c>
      <c r="R209" s="83" t="str">
        <f t="shared" si="126"/>
        <v>Leavesden Green</v>
      </c>
      <c r="S209" s="99" t="str">
        <f t="shared" si="96"/>
        <v>___________</v>
      </c>
    </row>
    <row r="210" spans="1:19" ht="20.100000000000001" customHeight="1" x14ac:dyDescent="0.2">
      <c r="A210" s="85" t="str">
        <f t="shared" si="128"/>
        <v>436</v>
      </c>
      <c r="B210" s="83">
        <f t="shared" ref="B210:C210" si="134">B209</f>
        <v>4</v>
      </c>
      <c r="C210" s="117">
        <f t="shared" si="134"/>
        <v>3</v>
      </c>
      <c r="D210" s="118">
        <f t="shared" si="131"/>
        <v>6</v>
      </c>
      <c r="E210" s="116" t="str">
        <f>IFERROR(VLOOKUP(CONCATENATE(TEXT($B210,0),TEXT($C210,0),TEXT($D210,0)),'Input and Results'!$S:$V,E$1,),"")</f>
        <v>Izzy Bach</v>
      </c>
      <c r="F210" s="116" t="str">
        <f>IFERROR(VLOOKUP(CONCATENATE(TEXT($B210,0),TEXT($C210,0),TEXT($D210,0)),'Input and Results'!$S:$V,F$1,),"")</f>
        <v>Maltman's Green</v>
      </c>
      <c r="G210" s="121">
        <f>IFERROR(VLOOKUP(CONCATENATE(TEXT($B210,0),TEXT($C210,0),TEXT($D210,0)),'Input and Results'!$S:$V,G$1,),"")</f>
        <v>36.29</v>
      </c>
      <c r="H210" s="122">
        <v>36.85</v>
      </c>
      <c r="I210" s="123"/>
      <c r="J210" s="124"/>
      <c r="M210" s="86" t="str">
        <f t="shared" si="93"/>
        <v>6</v>
      </c>
      <c r="N210" s="86" t="str">
        <f t="shared" si="94"/>
        <v>4</v>
      </c>
      <c r="O210" s="86" t="str">
        <f>IF(N210&lt;&gt;"",VLOOKUP($N210,'Events and Heat count'!$B:$D,2,)&amp;" - "&amp;VLOOKUP($N210,'Events and Heat count'!$B:$D,3,),"")</f>
        <v>Year 6 Girls - 50m Freestyle</v>
      </c>
      <c r="P210" s="86" t="str">
        <f t="shared" si="95"/>
        <v>3</v>
      </c>
      <c r="Q210" s="83" t="str">
        <f t="shared" si="125"/>
        <v>Izzy Bach</v>
      </c>
      <c r="R210" s="83" t="str">
        <f t="shared" si="126"/>
        <v>Maltman's Green</v>
      </c>
      <c r="S210" s="99" t="str">
        <f t="shared" si="96"/>
        <v>___________</v>
      </c>
    </row>
    <row r="211" spans="1:19" ht="20.100000000000001" customHeight="1" x14ac:dyDescent="0.2">
      <c r="A211" s="85" t="str">
        <f t="shared" si="128"/>
        <v>437</v>
      </c>
      <c r="B211" s="83">
        <f t="shared" ref="B211:C211" si="135">B210</f>
        <v>4</v>
      </c>
      <c r="C211" s="117">
        <f t="shared" si="135"/>
        <v>3</v>
      </c>
      <c r="D211" s="118">
        <f t="shared" si="131"/>
        <v>7</v>
      </c>
      <c r="E211" s="116" t="str">
        <f>IFERROR(VLOOKUP(CONCATENATE(TEXT($B211,0),TEXT($C211,0),TEXT($D211,0)),'Input and Results'!$S:$V,E$1,),"")</f>
        <v>Eleni Zorn</v>
      </c>
      <c r="F211" s="116" t="str">
        <f>IFERROR(VLOOKUP(CONCATENATE(TEXT($B211,0),TEXT($C211,0),TEXT($D211,0)),'Input and Results'!$S:$V,F$1,),"")</f>
        <v>Bedford Girls</v>
      </c>
      <c r="G211" s="121">
        <f>IFERROR(VLOOKUP(CONCATENATE(TEXT($B211,0),TEXT($C211,0),TEXT($D211,0)),'Input and Results'!$S:$V,G$1,),"")</f>
        <v>36.450000000000003</v>
      </c>
      <c r="H211" s="122">
        <v>36.96</v>
      </c>
      <c r="I211" s="123"/>
      <c r="J211" s="124"/>
      <c r="M211" s="86" t="str">
        <f t="shared" si="93"/>
        <v>7</v>
      </c>
      <c r="N211" s="86" t="str">
        <f t="shared" si="94"/>
        <v>4</v>
      </c>
      <c r="O211" s="86" t="str">
        <f>IF(N211&lt;&gt;"",VLOOKUP($N211,'Events and Heat count'!$B:$D,2,)&amp;" - "&amp;VLOOKUP($N211,'Events and Heat count'!$B:$D,3,),"")</f>
        <v>Year 6 Girls - 50m Freestyle</v>
      </c>
      <c r="P211" s="86" t="str">
        <f t="shared" si="95"/>
        <v>3</v>
      </c>
      <c r="Q211" s="83" t="str">
        <f t="shared" si="125"/>
        <v>Eleni Zorn</v>
      </c>
      <c r="R211" s="83" t="str">
        <f t="shared" si="126"/>
        <v>Bedford Girls</v>
      </c>
      <c r="S211" s="99" t="str">
        <f t="shared" si="96"/>
        <v>___________</v>
      </c>
    </row>
    <row r="212" spans="1:19" ht="20.100000000000001" customHeight="1" x14ac:dyDescent="0.2">
      <c r="A212" s="85" t="str">
        <f t="shared" si="128"/>
        <v>438</v>
      </c>
      <c r="B212" s="83">
        <f t="shared" ref="B212:C212" si="136">B211</f>
        <v>4</v>
      </c>
      <c r="C212" s="117">
        <f t="shared" si="136"/>
        <v>3</v>
      </c>
      <c r="D212" s="118">
        <f t="shared" si="131"/>
        <v>8</v>
      </c>
      <c r="E212" s="116" t="str">
        <f>IFERROR(VLOOKUP(CONCATENATE(TEXT($B212,0),TEXT($C212,0),TEXT($D212,0)),'Input and Results'!$S:$V,E$1,),"")</f>
        <v>Scarlett Russell</v>
      </c>
      <c r="F212" s="116" t="str">
        <f>IFERROR(VLOOKUP(CONCATENATE(TEXT($B212,0),TEXT($C212,0),TEXT($D212,0)),'Input and Results'!$S:$V,F$1,),"")</f>
        <v>Maltman's Green</v>
      </c>
      <c r="G212" s="121">
        <f>IFERROR(VLOOKUP(CONCATENATE(TEXT($B212,0),TEXT($C212,0),TEXT($D212,0)),'Input and Results'!$S:$V,G$1,),"")</f>
        <v>36.5</v>
      </c>
      <c r="H212" s="122">
        <v>37.25</v>
      </c>
      <c r="I212" s="123"/>
      <c r="J212" s="124"/>
      <c r="M212" s="86" t="str">
        <f t="shared" si="93"/>
        <v>8</v>
      </c>
      <c r="N212" s="86" t="str">
        <f t="shared" si="94"/>
        <v>4</v>
      </c>
      <c r="O212" s="86" t="str">
        <f>IF(N212&lt;&gt;"",VLOOKUP($N212,'Events and Heat count'!$B:$D,2,)&amp;" - "&amp;VLOOKUP($N212,'Events and Heat count'!$B:$D,3,),"")</f>
        <v>Year 6 Girls - 50m Freestyle</v>
      </c>
      <c r="P212" s="86" t="str">
        <f t="shared" si="95"/>
        <v>3</v>
      </c>
      <c r="Q212" s="83" t="str">
        <f t="shared" si="125"/>
        <v>Scarlett Russell</v>
      </c>
      <c r="R212" s="83" t="str">
        <f t="shared" si="126"/>
        <v>Maltman's Green</v>
      </c>
      <c r="S212" s="99" t="str">
        <f t="shared" si="96"/>
        <v>___________</v>
      </c>
    </row>
    <row r="213" spans="1:19" s="87" customFormat="1" ht="249.95" customHeight="1" x14ac:dyDescent="0.2">
      <c r="B213" s="87">
        <f t="shared" ref="B213:C213" si="137">B212</f>
        <v>4</v>
      </c>
      <c r="C213" s="117">
        <f t="shared" si="137"/>
        <v>3</v>
      </c>
      <c r="D213" s="117"/>
      <c r="E213" s="117"/>
      <c r="F213" s="117"/>
      <c r="G213" s="117"/>
      <c r="H213" s="117"/>
      <c r="I213" s="125"/>
      <c r="J213" s="125"/>
      <c r="M213" s="104" t="str">
        <f t="shared" si="93"/>
        <v/>
      </c>
      <c r="N213" s="104" t="str">
        <f t="shared" si="94"/>
        <v/>
      </c>
      <c r="O213" s="104" t="str">
        <f>IF(N213&lt;&gt;"",VLOOKUP($N213,'Events and Heat count'!$B:$D,2,)&amp;" - "&amp;VLOOKUP($N213,'Events and Heat count'!$B:$D,3,),"")</f>
        <v/>
      </c>
      <c r="P213" s="104" t="str">
        <f t="shared" si="95"/>
        <v/>
      </c>
      <c r="Q213" s="87" t="str">
        <f t="shared" si="125"/>
        <v/>
      </c>
      <c r="R213" s="87" t="str">
        <f t="shared" si="126"/>
        <v/>
      </c>
      <c r="S213" s="105" t="str">
        <f t="shared" si="96"/>
        <v/>
      </c>
    </row>
    <row r="214" spans="1:19" ht="20.100000000000001" customHeight="1" x14ac:dyDescent="0.2">
      <c r="B214" s="83">
        <f t="shared" ref="B214" si="138">B213</f>
        <v>4</v>
      </c>
      <c r="C214" s="103" t="s">
        <v>368</v>
      </c>
      <c r="D214" s="119">
        <f>D172</f>
        <v>4</v>
      </c>
      <c r="E214" s="103" t="str">
        <f t="shared" ref="E214:F214" si="139">E172</f>
        <v>Year 6 Girls</v>
      </c>
      <c r="F214" s="103" t="str">
        <f t="shared" si="139"/>
        <v>50m Freestyle</v>
      </c>
      <c r="G214" s="103"/>
      <c r="H214" s="103"/>
      <c r="I214" s="120"/>
      <c r="J214" s="120"/>
      <c r="M214" s="86" t="str">
        <f t="shared" si="93"/>
        <v/>
      </c>
      <c r="N214" s="86" t="str">
        <f t="shared" si="94"/>
        <v/>
      </c>
      <c r="O214" s="86" t="str">
        <f>IF(N214&lt;&gt;"",VLOOKUP($N214,'Events and Heat count'!$B:$D,2,)&amp;" - "&amp;VLOOKUP($N214,'Events and Heat count'!$B:$D,3,),"")</f>
        <v/>
      </c>
      <c r="P214" s="86" t="str">
        <f t="shared" si="95"/>
        <v/>
      </c>
      <c r="Q214" s="83" t="str">
        <f t="shared" si="125"/>
        <v/>
      </c>
      <c r="R214" s="83" t="str">
        <f t="shared" si="126"/>
        <v/>
      </c>
      <c r="S214" s="99" t="str">
        <f t="shared" si="96"/>
        <v/>
      </c>
    </row>
    <row r="215" spans="1:19" s="87" customFormat="1" ht="5.0999999999999996" customHeight="1" x14ac:dyDescent="0.2">
      <c r="B215" s="87">
        <f t="shared" ref="B215" si="140">B214</f>
        <v>4</v>
      </c>
      <c r="C215" s="117"/>
      <c r="D215" s="117"/>
      <c r="E215" s="117"/>
      <c r="F215" s="117"/>
      <c r="G215" s="117"/>
      <c r="H215" s="117"/>
      <c r="I215" s="125"/>
      <c r="J215" s="125"/>
      <c r="M215" s="104" t="str">
        <f t="shared" si="93"/>
        <v/>
      </c>
      <c r="N215" s="104" t="str">
        <f t="shared" si="94"/>
        <v/>
      </c>
      <c r="O215" s="104" t="str">
        <f>IF(N215&lt;&gt;"",VLOOKUP($N215,'Events and Heat count'!$B:$D,2,)&amp;" - "&amp;VLOOKUP($N215,'Events and Heat count'!$B:$D,3,),"")</f>
        <v/>
      </c>
      <c r="P215" s="104" t="str">
        <f t="shared" si="95"/>
        <v/>
      </c>
      <c r="Q215" s="87" t="str">
        <f t="shared" si="125"/>
        <v/>
      </c>
      <c r="R215" s="87" t="str">
        <f t="shared" si="126"/>
        <v/>
      </c>
      <c r="S215" s="105" t="str">
        <f t="shared" si="96"/>
        <v/>
      </c>
    </row>
    <row r="216" spans="1:19" ht="15" customHeight="1" x14ac:dyDescent="0.2">
      <c r="A216" s="85"/>
      <c r="B216" s="83">
        <f t="shared" ref="B216" si="141">B215</f>
        <v>4</v>
      </c>
      <c r="C216" s="117">
        <f>E216</f>
        <v>4</v>
      </c>
      <c r="D216" s="103" t="s">
        <v>367</v>
      </c>
      <c r="E216" s="119">
        <v>4</v>
      </c>
      <c r="M216" s="86" t="str">
        <f t="shared" si="93"/>
        <v/>
      </c>
      <c r="N216" s="86" t="str">
        <f t="shared" si="94"/>
        <v/>
      </c>
      <c r="O216" s="86" t="str">
        <f>IF(N216&lt;&gt;"",VLOOKUP($N216,'Events and Heat count'!$B:$D,2,)&amp;" - "&amp;VLOOKUP($N216,'Events and Heat count'!$B:$D,3,),"")</f>
        <v/>
      </c>
      <c r="P216" s="86" t="str">
        <f t="shared" si="95"/>
        <v/>
      </c>
      <c r="Q216" s="83" t="str">
        <f t="shared" si="125"/>
        <v/>
      </c>
      <c r="R216" s="83" t="str">
        <f t="shared" si="126"/>
        <v/>
      </c>
      <c r="S216" s="99" t="str">
        <f t="shared" si="96"/>
        <v/>
      </c>
    </row>
    <row r="217" spans="1:19" ht="5.0999999999999996" customHeight="1" x14ac:dyDescent="0.2">
      <c r="A217" s="85"/>
      <c r="B217" s="83">
        <f t="shared" ref="B217:C217" si="142">B216</f>
        <v>4</v>
      </c>
      <c r="C217" s="117">
        <f t="shared" si="142"/>
        <v>4</v>
      </c>
      <c r="M217" s="86" t="str">
        <f t="shared" si="93"/>
        <v/>
      </c>
      <c r="N217" s="86" t="str">
        <f t="shared" si="94"/>
        <v/>
      </c>
      <c r="O217" s="86" t="str">
        <f>IF(N217&lt;&gt;"",VLOOKUP($N217,'Events and Heat count'!$B:$D,2,)&amp;" - "&amp;VLOOKUP($N217,'Events and Heat count'!$B:$D,3,),"")</f>
        <v/>
      </c>
      <c r="P217" s="86" t="str">
        <f t="shared" si="95"/>
        <v/>
      </c>
      <c r="Q217" s="83" t="str">
        <f t="shared" si="125"/>
        <v/>
      </c>
      <c r="R217" s="83" t="str">
        <f t="shared" si="126"/>
        <v/>
      </c>
      <c r="S217" s="99" t="str">
        <f t="shared" si="96"/>
        <v/>
      </c>
    </row>
    <row r="218" spans="1:19" ht="15" customHeight="1" x14ac:dyDescent="0.2">
      <c r="A218" s="85"/>
      <c r="B218" s="83">
        <f t="shared" ref="B218:C218" si="143">B217</f>
        <v>4</v>
      </c>
      <c r="C218" s="117">
        <f t="shared" si="143"/>
        <v>4</v>
      </c>
      <c r="D218" s="103" t="s">
        <v>366</v>
      </c>
      <c r="E218" s="103" t="s">
        <v>369</v>
      </c>
      <c r="F218" s="103" t="s">
        <v>374</v>
      </c>
      <c r="G218" s="103" t="s">
        <v>380</v>
      </c>
      <c r="H218" s="103"/>
      <c r="I218" s="120" t="s">
        <v>381</v>
      </c>
      <c r="J218" s="120" t="s">
        <v>382</v>
      </c>
      <c r="M218" s="86" t="str">
        <f t="shared" si="93"/>
        <v/>
      </c>
      <c r="N218" s="86" t="str">
        <f t="shared" si="94"/>
        <v/>
      </c>
      <c r="O218" s="86" t="str">
        <f>IF(N218&lt;&gt;"",VLOOKUP($N218,'Events and Heat count'!$B:$D,2,)&amp;" - "&amp;VLOOKUP($N218,'Events and Heat count'!$B:$D,3,),"")</f>
        <v/>
      </c>
      <c r="P218" s="86" t="str">
        <f t="shared" si="95"/>
        <v/>
      </c>
      <c r="Q218" s="83" t="str">
        <f t="shared" si="125"/>
        <v/>
      </c>
      <c r="R218" s="83" t="str">
        <f t="shared" si="126"/>
        <v/>
      </c>
      <c r="S218" s="99" t="str">
        <f t="shared" si="96"/>
        <v/>
      </c>
    </row>
    <row r="219" spans="1:19" ht="20.100000000000001" customHeight="1" x14ac:dyDescent="0.2">
      <c r="A219" s="85" t="str">
        <f>CONCATENATE(TEXT($B219,0),TEXT($C219,0),TEXT($D219,0))</f>
        <v>441</v>
      </c>
      <c r="B219" s="83">
        <f t="shared" ref="B219:C219" si="144">B218</f>
        <v>4</v>
      </c>
      <c r="C219" s="117">
        <f t="shared" si="144"/>
        <v>4</v>
      </c>
      <c r="D219" s="118">
        <v>1</v>
      </c>
      <c r="E219" s="116" t="str">
        <f>IFERROR(VLOOKUP(CONCATENATE(TEXT($B219,0),TEXT($C219,0),TEXT($D219,0)),'Input and Results'!$S:$V,E$1,),"")</f>
        <v>Sophie  Chen</v>
      </c>
      <c r="F219" s="116" t="str">
        <f>IFERROR(VLOOKUP(CONCATENATE(TEXT($B219,0),TEXT($C219,0),TEXT($D219,0)),'Input and Results'!$S:$V,F$1,),"")</f>
        <v>Applecroft</v>
      </c>
      <c r="G219" s="121">
        <f>IFERROR(VLOOKUP(CONCATENATE(TEXT($B219,0),TEXT($C219,0),TEXT($D219,0)),'Input and Results'!$S:$V,G$1,),"")</f>
        <v>35.200000000000003</v>
      </c>
      <c r="H219" s="122">
        <v>33.770000000000003</v>
      </c>
      <c r="I219" s="123"/>
      <c r="J219" s="124"/>
      <c r="M219" s="118" t="str">
        <f t="shared" si="93"/>
        <v>1</v>
      </c>
      <c r="N219" s="118" t="str">
        <f t="shared" si="94"/>
        <v>4</v>
      </c>
      <c r="O219" s="118" t="str">
        <f>IF(N219&lt;&gt;"",VLOOKUP($N219,'Events and Heat count'!$B:$D,2,)&amp;" - "&amp;VLOOKUP($N219,'Events and Heat count'!$B:$D,3,),"")</f>
        <v>Year 6 Girls - 50m Freestyle</v>
      </c>
      <c r="P219" s="118" t="str">
        <f t="shared" si="95"/>
        <v>4</v>
      </c>
      <c r="Q219" s="116" t="str">
        <f t="shared" si="125"/>
        <v>Sophie  Chen</v>
      </c>
      <c r="R219" s="116" t="str">
        <f t="shared" si="126"/>
        <v>Applecroft</v>
      </c>
      <c r="S219" s="129" t="str">
        <f t="shared" si="96"/>
        <v>___________</v>
      </c>
    </row>
    <row r="220" spans="1:19" ht="20.100000000000001" customHeight="1" x14ac:dyDescent="0.2">
      <c r="A220" s="85" t="str">
        <f t="shared" ref="A220:A226" si="145">CONCATENATE(TEXT($B220,0),TEXT($C220,0),TEXT($D220,0))</f>
        <v>442</v>
      </c>
      <c r="B220" s="83">
        <f t="shared" ref="B220:C220" si="146">B219</f>
        <v>4</v>
      </c>
      <c r="C220" s="117">
        <f t="shared" si="146"/>
        <v>4</v>
      </c>
      <c r="D220" s="118">
        <f>D219+1</f>
        <v>2</v>
      </c>
      <c r="E220" s="116" t="str">
        <f>IFERROR(VLOOKUP(CONCATENATE(TEXT($B220,0),TEXT($C220,0),TEXT($D220,0)),'Input and Results'!$S:$V,E$1,),"")</f>
        <v>Lydia Wisely</v>
      </c>
      <c r="F220" s="116" t="str">
        <f>IFERROR(VLOOKUP(CONCATENATE(TEXT($B220,0),TEXT($C220,0),TEXT($D220,0)),'Input and Results'!$S:$V,F$1,),"")</f>
        <v>Berkhamsted</v>
      </c>
      <c r="G220" s="121">
        <f>IFERROR(VLOOKUP(CONCATENATE(TEXT($B220,0),TEXT($C220,0),TEXT($D220,0)),'Input and Results'!$S:$V,G$1,),"")</f>
        <v>35.06</v>
      </c>
      <c r="H220" s="122">
        <v>35.53</v>
      </c>
      <c r="I220" s="123"/>
      <c r="J220" s="124"/>
      <c r="M220" s="86" t="str">
        <f t="shared" si="93"/>
        <v>2</v>
      </c>
      <c r="N220" s="86" t="str">
        <f t="shared" si="94"/>
        <v>4</v>
      </c>
      <c r="O220" s="86" t="str">
        <f>IF(N220&lt;&gt;"",VLOOKUP($N220,'Events and Heat count'!$B:$D,2,)&amp;" - "&amp;VLOOKUP($N220,'Events and Heat count'!$B:$D,3,),"")</f>
        <v>Year 6 Girls - 50m Freestyle</v>
      </c>
      <c r="P220" s="86" t="str">
        <f t="shared" si="95"/>
        <v>4</v>
      </c>
      <c r="Q220" s="83" t="str">
        <f t="shared" si="125"/>
        <v>Lydia Wisely</v>
      </c>
      <c r="R220" s="83" t="str">
        <f t="shared" si="126"/>
        <v>Berkhamsted</v>
      </c>
      <c r="S220" s="99" t="str">
        <f t="shared" si="96"/>
        <v>___________</v>
      </c>
    </row>
    <row r="221" spans="1:19" ht="20.100000000000001" customHeight="1" x14ac:dyDescent="0.2">
      <c r="A221" s="85" t="str">
        <f t="shared" si="145"/>
        <v>443</v>
      </c>
      <c r="B221" s="83">
        <f t="shared" ref="B221:C221" si="147">B220</f>
        <v>4</v>
      </c>
      <c r="C221" s="117">
        <f t="shared" si="147"/>
        <v>4</v>
      </c>
      <c r="D221" s="118">
        <f t="shared" ref="D221:D226" si="148">D220+1</f>
        <v>3</v>
      </c>
      <c r="E221" s="116" t="str">
        <f>IFERROR(VLOOKUP(CONCATENATE(TEXT($B221,0),TEXT($C221,0),TEXT($D221,0)),'Input and Results'!$S:$V,E$1,),"")</f>
        <v>Maja Alexander</v>
      </c>
      <c r="F221" s="116" t="str">
        <f>IFERROR(VLOOKUP(CONCATENATE(TEXT($B221,0),TEXT($C221,0),TEXT($D221,0)),'Input and Results'!$S:$V,F$1,),"")</f>
        <v>Heath Mount</v>
      </c>
      <c r="G221" s="121">
        <f>IFERROR(VLOOKUP(CONCATENATE(TEXT($B221,0),TEXT($C221,0),TEXT($D221,0)),'Input and Results'!$S:$V,G$1,),"")</f>
        <v>34.75</v>
      </c>
      <c r="H221" s="122">
        <v>34.020000000000003</v>
      </c>
      <c r="I221" s="123"/>
      <c r="J221" s="124"/>
      <c r="M221" s="86" t="str">
        <f t="shared" si="93"/>
        <v>3</v>
      </c>
      <c r="N221" s="86" t="str">
        <f t="shared" si="94"/>
        <v>4</v>
      </c>
      <c r="O221" s="86" t="str">
        <f>IF(N221&lt;&gt;"",VLOOKUP($N221,'Events and Heat count'!$B:$D,2,)&amp;" - "&amp;VLOOKUP($N221,'Events and Heat count'!$B:$D,3,),"")</f>
        <v>Year 6 Girls - 50m Freestyle</v>
      </c>
      <c r="P221" s="86" t="str">
        <f t="shared" si="95"/>
        <v>4</v>
      </c>
      <c r="Q221" s="83" t="str">
        <f t="shared" si="125"/>
        <v>Maja Alexander</v>
      </c>
      <c r="R221" s="83" t="str">
        <f t="shared" si="126"/>
        <v>Heath Mount</v>
      </c>
      <c r="S221" s="99" t="str">
        <f t="shared" si="96"/>
        <v>___________</v>
      </c>
    </row>
    <row r="222" spans="1:19" ht="20.100000000000001" customHeight="1" x14ac:dyDescent="0.2">
      <c r="A222" s="85" t="str">
        <f t="shared" si="145"/>
        <v>444</v>
      </c>
      <c r="B222" s="83">
        <f t="shared" ref="B222:C222" si="149">B221</f>
        <v>4</v>
      </c>
      <c r="C222" s="117">
        <f t="shared" si="149"/>
        <v>4</v>
      </c>
      <c r="D222" s="118">
        <f t="shared" si="148"/>
        <v>4</v>
      </c>
      <c r="E222" s="116" t="str">
        <f>IFERROR(VLOOKUP(CONCATENATE(TEXT($B222,0),TEXT($C222,0),TEXT($D222,0)),'Input and Results'!$S:$V,E$1,),"")</f>
        <v>Ella  Nijkamp</v>
      </c>
      <c r="F222" s="116" t="str">
        <f>IFERROR(VLOOKUP(CONCATENATE(TEXT($B222,0),TEXT($C222,0),TEXT($D222,0)),'Input and Results'!$S:$V,F$1,),"")</f>
        <v>Berkhamsted</v>
      </c>
      <c r="G222" s="121">
        <f>IFERROR(VLOOKUP(CONCATENATE(TEXT($B222,0),TEXT($C222,0),TEXT($D222,0)),'Input and Results'!$S:$V,G$1,),"")</f>
        <v>34.56</v>
      </c>
      <c r="H222" s="122">
        <v>31.85</v>
      </c>
      <c r="I222" s="123"/>
      <c r="J222" s="124"/>
      <c r="M222" s="86" t="str">
        <f t="shared" si="93"/>
        <v>4</v>
      </c>
      <c r="N222" s="86" t="str">
        <f t="shared" si="94"/>
        <v>4</v>
      </c>
      <c r="O222" s="86" t="str">
        <f>IF(N222&lt;&gt;"",VLOOKUP($N222,'Events and Heat count'!$B:$D,2,)&amp;" - "&amp;VLOOKUP($N222,'Events and Heat count'!$B:$D,3,),"")</f>
        <v>Year 6 Girls - 50m Freestyle</v>
      </c>
      <c r="P222" s="86" t="str">
        <f t="shared" si="95"/>
        <v>4</v>
      </c>
      <c r="Q222" s="83" t="str">
        <f t="shared" si="125"/>
        <v>Ella  Nijkamp</v>
      </c>
      <c r="R222" s="83" t="str">
        <f t="shared" si="126"/>
        <v>Berkhamsted</v>
      </c>
      <c r="S222" s="99" t="str">
        <f t="shared" si="96"/>
        <v>___________</v>
      </c>
    </row>
    <row r="223" spans="1:19" ht="20.100000000000001" customHeight="1" x14ac:dyDescent="0.2">
      <c r="A223" s="85" t="str">
        <f t="shared" si="145"/>
        <v>445</v>
      </c>
      <c r="B223" s="83">
        <f t="shared" ref="B223:C223" si="150">B222</f>
        <v>4</v>
      </c>
      <c r="C223" s="117">
        <f t="shared" si="150"/>
        <v>4</v>
      </c>
      <c r="D223" s="118">
        <f t="shared" si="148"/>
        <v>5</v>
      </c>
      <c r="E223" s="116" t="str">
        <f>IFERROR(VLOOKUP(CONCATENATE(TEXT($B223,0),TEXT($C223,0),TEXT($D223,0)),'Input and Results'!$S:$V,E$1,),"")</f>
        <v>Hannah Brooke</v>
      </c>
      <c r="F223" s="116" t="str">
        <f>IFERROR(VLOOKUP(CONCATENATE(TEXT($B223,0),TEXT($C223,0),TEXT($D223,0)),'Input and Results'!$S:$V,F$1,),"")</f>
        <v>Manland</v>
      </c>
      <c r="G223" s="121">
        <f>IFERROR(VLOOKUP(CONCATENATE(TEXT($B223,0),TEXT($C223,0),TEXT($D223,0)),'Input and Results'!$S:$V,G$1,),"")</f>
        <v>34.659999999999997</v>
      </c>
      <c r="H223" s="122">
        <v>35.94</v>
      </c>
      <c r="I223" s="123"/>
      <c r="J223" s="124"/>
      <c r="M223" s="86" t="str">
        <f t="shared" si="93"/>
        <v>5</v>
      </c>
      <c r="N223" s="86" t="str">
        <f t="shared" si="94"/>
        <v>4</v>
      </c>
      <c r="O223" s="86" t="str">
        <f>IF(N223&lt;&gt;"",VLOOKUP($N223,'Events and Heat count'!$B:$D,2,)&amp;" - "&amp;VLOOKUP($N223,'Events and Heat count'!$B:$D,3,),"")</f>
        <v>Year 6 Girls - 50m Freestyle</v>
      </c>
      <c r="P223" s="86" t="str">
        <f t="shared" si="95"/>
        <v>4</v>
      </c>
      <c r="Q223" s="83" t="str">
        <f t="shared" si="125"/>
        <v>Hannah Brooke</v>
      </c>
      <c r="R223" s="83" t="str">
        <f t="shared" si="126"/>
        <v>Manland</v>
      </c>
      <c r="S223" s="99" t="str">
        <f t="shared" si="96"/>
        <v>___________</v>
      </c>
    </row>
    <row r="224" spans="1:19" ht="20.100000000000001" customHeight="1" x14ac:dyDescent="0.2">
      <c r="A224" s="85" t="str">
        <f t="shared" si="145"/>
        <v>446</v>
      </c>
      <c r="B224" s="83">
        <f t="shared" ref="B224:C224" si="151">B223</f>
        <v>4</v>
      </c>
      <c r="C224" s="117">
        <f t="shared" si="151"/>
        <v>4</v>
      </c>
      <c r="D224" s="118">
        <f t="shared" si="148"/>
        <v>6</v>
      </c>
      <c r="E224" s="116" t="str">
        <f>IFERROR(VLOOKUP(CONCATENATE(TEXT($B224,0),TEXT($C224,0),TEXT($D224,0)),'Input and Results'!$S:$V,E$1,),"")</f>
        <v>Holly Robinson</v>
      </c>
      <c r="F224" s="116" t="str">
        <f>IFERROR(VLOOKUP(CONCATENATE(TEXT($B224,0),TEXT($C224,0),TEXT($D224,0)),'Input and Results'!$S:$V,F$1,),"")</f>
        <v>Kings Langley</v>
      </c>
      <c r="G224" s="121">
        <f>IFERROR(VLOOKUP(CONCATENATE(TEXT($B224,0),TEXT($C224,0),TEXT($D224,0)),'Input and Results'!$S:$V,G$1,),"")</f>
        <v>34.82</v>
      </c>
      <c r="H224" s="122">
        <v>33.229999999999997</v>
      </c>
      <c r="I224" s="123"/>
      <c r="J224" s="124"/>
      <c r="M224" s="86" t="str">
        <f t="shared" si="93"/>
        <v>6</v>
      </c>
      <c r="N224" s="86" t="str">
        <f t="shared" si="94"/>
        <v>4</v>
      </c>
      <c r="O224" s="86" t="str">
        <f>IF(N224&lt;&gt;"",VLOOKUP($N224,'Events and Heat count'!$B:$D,2,)&amp;" - "&amp;VLOOKUP($N224,'Events and Heat count'!$B:$D,3,),"")</f>
        <v>Year 6 Girls - 50m Freestyle</v>
      </c>
      <c r="P224" s="86" t="str">
        <f t="shared" si="95"/>
        <v>4</v>
      </c>
      <c r="Q224" s="83" t="str">
        <f t="shared" si="125"/>
        <v>Holly Robinson</v>
      </c>
      <c r="R224" s="83" t="str">
        <f t="shared" si="126"/>
        <v>Kings Langley</v>
      </c>
      <c r="S224" s="99" t="str">
        <f t="shared" si="96"/>
        <v>___________</v>
      </c>
    </row>
    <row r="225" spans="1:19" ht="20.100000000000001" customHeight="1" x14ac:dyDescent="0.2">
      <c r="A225" s="85" t="str">
        <f t="shared" si="145"/>
        <v>447</v>
      </c>
      <c r="B225" s="83">
        <f t="shared" ref="B225:C225" si="152">B224</f>
        <v>4</v>
      </c>
      <c r="C225" s="117">
        <f t="shared" si="152"/>
        <v>4</v>
      </c>
      <c r="D225" s="118">
        <f t="shared" si="148"/>
        <v>7</v>
      </c>
      <c r="E225" s="116" t="str">
        <f>IFERROR(VLOOKUP(CONCATENATE(TEXT($B225,0),TEXT($C225,0),TEXT($D225,0)),'Input and Results'!$S:$V,E$1,),"")</f>
        <v>Katy Lane</v>
      </c>
      <c r="F225" s="116" t="str">
        <f>IFERROR(VLOOKUP(CONCATENATE(TEXT($B225,0),TEXT($C225,0),TEXT($D225,0)),'Input and Results'!$S:$V,F$1,),"")</f>
        <v>Kings Langley</v>
      </c>
      <c r="G225" s="121">
        <f>IFERROR(VLOOKUP(CONCATENATE(TEXT($B225,0),TEXT($C225,0),TEXT($D225,0)),'Input and Results'!$S:$V,G$1,),"")</f>
        <v>35.049999999999997</v>
      </c>
      <c r="H225" s="122">
        <v>34.01</v>
      </c>
      <c r="I225" s="123"/>
      <c r="J225" s="124"/>
      <c r="M225" s="86" t="str">
        <f t="shared" si="93"/>
        <v>7</v>
      </c>
      <c r="N225" s="86" t="str">
        <f t="shared" si="94"/>
        <v>4</v>
      </c>
      <c r="O225" s="86" t="str">
        <f>IF(N225&lt;&gt;"",VLOOKUP($N225,'Events and Heat count'!$B:$D,2,)&amp;" - "&amp;VLOOKUP($N225,'Events and Heat count'!$B:$D,3,),"")</f>
        <v>Year 6 Girls - 50m Freestyle</v>
      </c>
      <c r="P225" s="86" t="str">
        <f t="shared" si="95"/>
        <v>4</v>
      </c>
      <c r="Q225" s="83" t="str">
        <f t="shared" si="125"/>
        <v>Katy Lane</v>
      </c>
      <c r="R225" s="83" t="str">
        <f t="shared" si="126"/>
        <v>Kings Langley</v>
      </c>
      <c r="S225" s="99" t="str">
        <f t="shared" si="96"/>
        <v>___________</v>
      </c>
    </row>
    <row r="226" spans="1:19" ht="20.100000000000001" customHeight="1" x14ac:dyDescent="0.2">
      <c r="A226" s="85" t="str">
        <f t="shared" si="145"/>
        <v>448</v>
      </c>
      <c r="B226" s="83">
        <f t="shared" ref="B226:C226" si="153">B225</f>
        <v>4</v>
      </c>
      <c r="C226" s="117">
        <f t="shared" si="153"/>
        <v>4</v>
      </c>
      <c r="D226" s="118">
        <f t="shared" si="148"/>
        <v>8</v>
      </c>
      <c r="E226" s="116" t="str">
        <f>IFERROR(VLOOKUP(CONCATENATE(TEXT($B226,0),TEXT($C226,0),TEXT($D226,0)),'Input and Results'!$S:$V,E$1,),"")</f>
        <v>Isabelle Nicholls</v>
      </c>
      <c r="F226" s="116" t="str">
        <f>IFERROR(VLOOKUP(CONCATENATE(TEXT($B226,0),TEXT($C226,0),TEXT($D226,0)),'Input and Results'!$S:$V,F$1,),"")</f>
        <v>Chalfont St Peter</v>
      </c>
      <c r="G226" s="121">
        <f>IFERROR(VLOOKUP(CONCATENATE(TEXT($B226,0),TEXT($C226,0),TEXT($D226,0)),'Input and Results'!$S:$V,G$1,),"")</f>
        <v>35.5</v>
      </c>
      <c r="H226" s="122">
        <v>37.33</v>
      </c>
      <c r="I226" s="123"/>
      <c r="J226" s="124"/>
      <c r="M226" s="86" t="str">
        <f t="shared" si="93"/>
        <v>8</v>
      </c>
      <c r="N226" s="86" t="str">
        <f t="shared" si="94"/>
        <v>4</v>
      </c>
      <c r="O226" s="86" t="str">
        <f>IF(N226&lt;&gt;"",VLOOKUP($N226,'Events and Heat count'!$B:$D,2,)&amp;" - "&amp;VLOOKUP($N226,'Events and Heat count'!$B:$D,3,),"")</f>
        <v>Year 6 Girls - 50m Freestyle</v>
      </c>
      <c r="P226" s="86" t="str">
        <f t="shared" si="95"/>
        <v>4</v>
      </c>
      <c r="Q226" s="83" t="str">
        <f t="shared" si="125"/>
        <v>Isabelle Nicholls</v>
      </c>
      <c r="R226" s="83" t="str">
        <f t="shared" si="126"/>
        <v>Chalfont St Peter</v>
      </c>
      <c r="S226" s="99" t="str">
        <f t="shared" si="96"/>
        <v>___________</v>
      </c>
    </row>
    <row r="227" spans="1:19" s="87" customFormat="1" ht="249.95" customHeight="1" x14ac:dyDescent="0.2">
      <c r="B227" s="87">
        <f t="shared" ref="B227:C227" si="154">B226</f>
        <v>4</v>
      </c>
      <c r="C227" s="117">
        <f t="shared" si="154"/>
        <v>4</v>
      </c>
      <c r="D227" s="117"/>
      <c r="E227" s="117"/>
      <c r="F227" s="117"/>
      <c r="G227" s="117"/>
      <c r="H227" s="117"/>
      <c r="I227" s="125"/>
      <c r="J227" s="125"/>
      <c r="M227" s="86" t="str">
        <f t="shared" si="93"/>
        <v/>
      </c>
      <c r="N227" s="86" t="str">
        <f t="shared" si="94"/>
        <v/>
      </c>
      <c r="O227" s="104"/>
      <c r="P227" s="104"/>
      <c r="S227" s="105"/>
    </row>
    <row r="228" spans="1:19" ht="20.100000000000001" customHeight="1" x14ac:dyDescent="0.2">
      <c r="B228" s="83">
        <f t="shared" ref="B228" si="155">B227</f>
        <v>4</v>
      </c>
      <c r="C228" s="103" t="s">
        <v>368</v>
      </c>
      <c r="D228" s="119">
        <f>D186</f>
        <v>4</v>
      </c>
      <c r="E228" s="103" t="str">
        <f t="shared" ref="E228:F228" si="156">E186</f>
        <v>Year 6 Girls</v>
      </c>
      <c r="F228" s="103" t="str">
        <f t="shared" si="156"/>
        <v>50m Freestyle</v>
      </c>
      <c r="G228" s="103"/>
      <c r="H228" s="103"/>
      <c r="I228" s="120"/>
      <c r="J228" s="120"/>
      <c r="M228" s="86" t="str">
        <f t="shared" si="93"/>
        <v/>
      </c>
      <c r="N228" s="86" t="str">
        <f t="shared" si="94"/>
        <v/>
      </c>
      <c r="O228" s="86" t="str">
        <f>IF(N228&lt;&gt;"",VLOOKUP($N228,'Events and Heat count'!$B:$D,2,)&amp;" - "&amp;VLOOKUP($N228,'Events and Heat count'!$B:$D,3,),"")</f>
        <v/>
      </c>
      <c r="P228" s="86" t="str">
        <f t="shared" si="95"/>
        <v/>
      </c>
      <c r="Q228" s="83" t="str">
        <f t="shared" ref="Q228:Q240" si="157">IF($A228&lt;&gt;0,VLOOKUP($A228,$A:$F,5,),"")</f>
        <v/>
      </c>
      <c r="R228" s="83" t="str">
        <f t="shared" ref="R228:R240" si="158">IF($A228&lt;&gt;0,VLOOKUP($A228,$A:$F,6,),"")</f>
        <v/>
      </c>
      <c r="S228" s="99" t="str">
        <f t="shared" si="96"/>
        <v/>
      </c>
    </row>
    <row r="229" spans="1:19" s="87" customFormat="1" ht="5.0999999999999996" customHeight="1" x14ac:dyDescent="0.2">
      <c r="B229" s="87">
        <f t="shared" ref="B229" si="159">B228</f>
        <v>4</v>
      </c>
      <c r="C229" s="117"/>
      <c r="D229" s="117"/>
      <c r="E229" s="117"/>
      <c r="F229" s="117"/>
      <c r="G229" s="117"/>
      <c r="H229" s="117"/>
      <c r="I229" s="125"/>
      <c r="J229" s="125"/>
      <c r="M229" s="86" t="str">
        <f t="shared" si="93"/>
        <v/>
      </c>
      <c r="N229" s="86" t="str">
        <f t="shared" si="94"/>
        <v/>
      </c>
      <c r="O229" s="104" t="str">
        <f>IF(N229&lt;&gt;"",VLOOKUP($N229,'Events and Heat count'!$B:$D,2,)&amp;" - "&amp;VLOOKUP($N229,'Events and Heat count'!$B:$D,3,),"")</f>
        <v/>
      </c>
      <c r="P229" s="104" t="str">
        <f t="shared" si="95"/>
        <v/>
      </c>
      <c r="Q229" s="87" t="str">
        <f t="shared" si="157"/>
        <v/>
      </c>
      <c r="R229" s="87" t="str">
        <f t="shared" si="158"/>
        <v/>
      </c>
      <c r="S229" s="105" t="str">
        <f t="shared" si="96"/>
        <v/>
      </c>
    </row>
    <row r="230" spans="1:19" ht="15" customHeight="1" x14ac:dyDescent="0.2">
      <c r="A230" s="85"/>
      <c r="B230" s="83">
        <f t="shared" ref="B230" si="160">B229</f>
        <v>4</v>
      </c>
      <c r="C230" s="117">
        <f>E230</f>
        <v>5</v>
      </c>
      <c r="D230" s="103" t="s">
        <v>367</v>
      </c>
      <c r="E230" s="119">
        <v>5</v>
      </c>
      <c r="M230" s="86" t="str">
        <f t="shared" si="93"/>
        <v/>
      </c>
      <c r="N230" s="86" t="str">
        <f t="shared" si="94"/>
        <v/>
      </c>
      <c r="O230" s="86" t="str">
        <f>IF(N230&lt;&gt;"",VLOOKUP($N230,'Events and Heat count'!$B:$D,2,)&amp;" - "&amp;VLOOKUP($N230,'Events and Heat count'!$B:$D,3,),"")</f>
        <v/>
      </c>
      <c r="P230" s="86" t="str">
        <f t="shared" si="95"/>
        <v/>
      </c>
      <c r="Q230" s="83" t="str">
        <f t="shared" si="157"/>
        <v/>
      </c>
      <c r="R230" s="83" t="str">
        <f t="shared" si="158"/>
        <v/>
      </c>
      <c r="S230" s="99" t="str">
        <f t="shared" si="96"/>
        <v/>
      </c>
    </row>
    <row r="231" spans="1:19" ht="5.0999999999999996" customHeight="1" x14ac:dyDescent="0.2">
      <c r="A231" s="85"/>
      <c r="B231" s="83">
        <f t="shared" ref="B231:C231" si="161">B230</f>
        <v>4</v>
      </c>
      <c r="C231" s="117">
        <f t="shared" si="161"/>
        <v>5</v>
      </c>
      <c r="M231" s="86" t="str">
        <f t="shared" si="93"/>
        <v/>
      </c>
      <c r="N231" s="86" t="str">
        <f t="shared" si="94"/>
        <v/>
      </c>
      <c r="O231" s="86" t="str">
        <f>IF(N231&lt;&gt;"",VLOOKUP($N231,'Events and Heat count'!$B:$D,2,)&amp;" - "&amp;VLOOKUP($N231,'Events and Heat count'!$B:$D,3,),"")</f>
        <v/>
      </c>
      <c r="P231" s="86" t="str">
        <f t="shared" si="95"/>
        <v/>
      </c>
      <c r="Q231" s="83" t="str">
        <f t="shared" si="157"/>
        <v/>
      </c>
      <c r="R231" s="83" t="str">
        <f t="shared" si="158"/>
        <v/>
      </c>
      <c r="S231" s="99" t="str">
        <f t="shared" si="96"/>
        <v/>
      </c>
    </row>
    <row r="232" spans="1:19" ht="15" customHeight="1" x14ac:dyDescent="0.2">
      <c r="A232" s="85"/>
      <c r="B232" s="83">
        <f t="shared" ref="B232:C232" si="162">B231</f>
        <v>4</v>
      </c>
      <c r="C232" s="117">
        <f t="shared" si="162"/>
        <v>5</v>
      </c>
      <c r="D232" s="103" t="s">
        <v>366</v>
      </c>
      <c r="E232" s="103" t="s">
        <v>369</v>
      </c>
      <c r="F232" s="103" t="s">
        <v>374</v>
      </c>
      <c r="G232" s="103" t="s">
        <v>380</v>
      </c>
      <c r="H232" s="103"/>
      <c r="I232" s="120" t="s">
        <v>381</v>
      </c>
      <c r="J232" s="120" t="s">
        <v>382</v>
      </c>
      <c r="M232" s="86" t="str">
        <f t="shared" si="93"/>
        <v/>
      </c>
      <c r="N232" s="86" t="str">
        <f t="shared" si="94"/>
        <v/>
      </c>
      <c r="O232" s="86" t="str">
        <f>IF(N232&lt;&gt;"",VLOOKUP($N232,'Events and Heat count'!$B:$D,2,)&amp;" - "&amp;VLOOKUP($N232,'Events and Heat count'!$B:$D,3,),"")</f>
        <v/>
      </c>
      <c r="P232" s="86" t="str">
        <f t="shared" si="95"/>
        <v/>
      </c>
      <c r="Q232" s="83" t="str">
        <f t="shared" si="157"/>
        <v/>
      </c>
      <c r="R232" s="83" t="str">
        <f t="shared" si="158"/>
        <v/>
      </c>
      <c r="S232" s="99" t="str">
        <f t="shared" si="96"/>
        <v/>
      </c>
    </row>
    <row r="233" spans="1:19" ht="20.100000000000001" customHeight="1" x14ac:dyDescent="0.2">
      <c r="A233" s="85" t="str">
        <f>CONCATENATE(TEXT($B233,0),TEXT($C233,0),TEXT($D233,0))</f>
        <v>451</v>
      </c>
      <c r="B233" s="83">
        <f t="shared" ref="B233:C233" si="163">B232</f>
        <v>4</v>
      </c>
      <c r="C233" s="117">
        <f t="shared" si="163"/>
        <v>5</v>
      </c>
      <c r="D233" s="118">
        <v>1</v>
      </c>
      <c r="E233" s="116" t="str">
        <f>IFERROR(VLOOKUP(CONCATENATE(TEXT($B233,0),TEXT($C233,0),TEXT($D233,0)),'Input and Results'!$S:$V,E$1,),"")</f>
        <v>Olivia Freeman</v>
      </c>
      <c r="F233" s="116" t="str">
        <f>IFERROR(VLOOKUP(CONCATENATE(TEXT($B233,0),TEXT($C233,0),TEXT($D233,0)),'Input and Results'!$S:$V,F$1,),"")</f>
        <v>Heath Mount</v>
      </c>
      <c r="G233" s="121">
        <f>IFERROR(VLOOKUP(CONCATENATE(TEXT($B233,0),TEXT($C233,0),TEXT($D233,0)),'Input and Results'!$S:$V,G$1,),"")</f>
        <v>34.229999999999997</v>
      </c>
      <c r="H233" s="122">
        <v>39.15</v>
      </c>
      <c r="I233" s="123"/>
      <c r="J233" s="124"/>
      <c r="M233" s="118" t="str">
        <f t="shared" si="93"/>
        <v>1</v>
      </c>
      <c r="N233" s="118" t="str">
        <f t="shared" si="94"/>
        <v>4</v>
      </c>
      <c r="O233" s="118" t="str">
        <f>IF(N233&lt;&gt;"",VLOOKUP($N233,'Events and Heat count'!$B:$D,2,)&amp;" - "&amp;VLOOKUP($N233,'Events and Heat count'!$B:$D,3,),"")</f>
        <v>Year 6 Girls - 50m Freestyle</v>
      </c>
      <c r="P233" s="118" t="str">
        <f t="shared" si="95"/>
        <v>5</v>
      </c>
      <c r="Q233" s="116" t="str">
        <f t="shared" si="157"/>
        <v>Olivia Freeman</v>
      </c>
      <c r="R233" s="116" t="str">
        <f t="shared" si="158"/>
        <v>Heath Mount</v>
      </c>
      <c r="S233" s="129" t="str">
        <f t="shared" si="96"/>
        <v>___________</v>
      </c>
    </row>
    <row r="234" spans="1:19" ht="20.100000000000001" customHeight="1" x14ac:dyDescent="0.2">
      <c r="A234" s="85" t="str">
        <f t="shared" ref="A234:A240" si="164">CONCATENATE(TEXT($B234,0),TEXT($C234,0),TEXT($D234,0))</f>
        <v>452</v>
      </c>
      <c r="B234" s="83">
        <f t="shared" ref="B234:C234" si="165">B233</f>
        <v>4</v>
      </c>
      <c r="C234" s="117">
        <f t="shared" si="165"/>
        <v>5</v>
      </c>
      <c r="D234" s="118">
        <f>D233+1</f>
        <v>2</v>
      </c>
      <c r="E234" s="116" t="str">
        <f>IFERROR(VLOOKUP(CONCATENATE(TEXT($B234,0),TEXT($C234,0),TEXT($D234,0)),'Input and Results'!$S:$V,E$1,),"")</f>
        <v>Alice Weston</v>
      </c>
      <c r="F234" s="116" t="str">
        <f>IFERROR(VLOOKUP(CONCATENATE(TEXT($B234,0),TEXT($C234,0),TEXT($D234,0)),'Input and Results'!$S:$V,F$1,),"")</f>
        <v>Bishops Wood</v>
      </c>
      <c r="G234" s="121">
        <f>IFERROR(VLOOKUP(CONCATENATE(TEXT($B234,0),TEXT($C234,0),TEXT($D234,0)),'Input and Results'!$S:$V,G$1,),"")</f>
        <v>33.97</v>
      </c>
      <c r="H234" s="122">
        <v>33.17</v>
      </c>
      <c r="I234" s="123"/>
      <c r="J234" s="124"/>
      <c r="M234" s="86" t="str">
        <f t="shared" si="93"/>
        <v>2</v>
      </c>
      <c r="N234" s="86" t="str">
        <f t="shared" si="94"/>
        <v>4</v>
      </c>
      <c r="O234" s="86" t="str">
        <f>IF(N234&lt;&gt;"",VLOOKUP($N234,'Events and Heat count'!$B:$D,2,)&amp;" - "&amp;VLOOKUP($N234,'Events and Heat count'!$B:$D,3,),"")</f>
        <v>Year 6 Girls - 50m Freestyle</v>
      </c>
      <c r="P234" s="86" t="str">
        <f t="shared" si="95"/>
        <v>5</v>
      </c>
      <c r="Q234" s="83" t="str">
        <f t="shared" si="157"/>
        <v>Alice Weston</v>
      </c>
      <c r="R234" s="83" t="str">
        <f t="shared" si="158"/>
        <v>Bishops Wood</v>
      </c>
      <c r="S234" s="99" t="str">
        <f t="shared" si="96"/>
        <v>___________</v>
      </c>
    </row>
    <row r="235" spans="1:19" ht="20.100000000000001" customHeight="1" x14ac:dyDescent="0.2">
      <c r="A235" s="85" t="str">
        <f t="shared" si="164"/>
        <v>453</v>
      </c>
      <c r="B235" s="83">
        <f t="shared" ref="B235:C235" si="166">B234</f>
        <v>4</v>
      </c>
      <c r="C235" s="117">
        <f t="shared" si="166"/>
        <v>5</v>
      </c>
      <c r="D235" s="118">
        <f t="shared" ref="D235:D240" si="167">D234+1</f>
        <v>3</v>
      </c>
      <c r="E235" s="116" t="str">
        <f>IFERROR(VLOOKUP(CONCATENATE(TEXT($B235,0),TEXT($C235,0),TEXT($D235,0)),'Input and Results'!$S:$V,E$1,),"")</f>
        <v>Gemma Nottage</v>
      </c>
      <c r="F235" s="116" t="str">
        <f>IFERROR(VLOOKUP(CONCATENATE(TEXT($B235,0),TEXT($C235,0),TEXT($D235,0)),'Input and Results'!$S:$V,F$1,),"")</f>
        <v>Coates Way</v>
      </c>
      <c r="G235" s="121">
        <f>IFERROR(VLOOKUP(CONCATENATE(TEXT($B235,0),TEXT($C235,0),TEXT($D235,0)),'Input and Results'!$S:$V,G$1,),"")</f>
        <v>32.39</v>
      </c>
      <c r="H235" s="122">
        <v>31.74</v>
      </c>
      <c r="I235" s="123"/>
      <c r="J235" s="124"/>
      <c r="M235" s="86" t="str">
        <f t="shared" si="93"/>
        <v>3</v>
      </c>
      <c r="N235" s="86" t="str">
        <f t="shared" si="94"/>
        <v>4</v>
      </c>
      <c r="O235" s="86" t="str">
        <f>IF(N235&lt;&gt;"",VLOOKUP($N235,'Events and Heat count'!$B:$D,2,)&amp;" - "&amp;VLOOKUP($N235,'Events and Heat count'!$B:$D,3,),"")</f>
        <v>Year 6 Girls - 50m Freestyle</v>
      </c>
      <c r="P235" s="86" t="str">
        <f t="shared" si="95"/>
        <v>5</v>
      </c>
      <c r="Q235" s="83" t="str">
        <f t="shared" si="157"/>
        <v>Gemma Nottage</v>
      </c>
      <c r="R235" s="83" t="str">
        <f t="shared" si="158"/>
        <v>Coates Way</v>
      </c>
      <c r="S235" s="99" t="str">
        <f t="shared" si="96"/>
        <v>___________</v>
      </c>
    </row>
    <row r="236" spans="1:19" ht="20.100000000000001" customHeight="1" x14ac:dyDescent="0.2">
      <c r="A236" s="85" t="str">
        <f t="shared" si="164"/>
        <v>454</v>
      </c>
      <c r="B236" s="83">
        <f t="shared" ref="B236:C236" si="168">B235</f>
        <v>4</v>
      </c>
      <c r="C236" s="117">
        <f t="shared" si="168"/>
        <v>5</v>
      </c>
      <c r="D236" s="118">
        <f t="shared" si="167"/>
        <v>4</v>
      </c>
      <c r="E236" s="116" t="str">
        <f>IFERROR(VLOOKUP(CONCATENATE(TEXT($B236,0),TEXT($C236,0),TEXT($D236,0)),'Input and Results'!$S:$V,E$1,),"")</f>
        <v>Emilia Dunwoodie</v>
      </c>
      <c r="F236" s="116" t="str">
        <f>IFERROR(VLOOKUP(CONCATENATE(TEXT($B236,0),TEXT($C236,0),TEXT($D236,0)),'Input and Results'!$S:$V,F$1,),"")</f>
        <v>High Beeches</v>
      </c>
      <c r="G236" s="121">
        <f>IFERROR(VLOOKUP(CONCATENATE(TEXT($B236,0),TEXT($C236,0),TEXT($D236,0)),'Input and Results'!$S:$V,G$1,),"")</f>
        <v>31.53</v>
      </c>
      <c r="H236" s="122">
        <v>31.37</v>
      </c>
      <c r="I236" s="123"/>
      <c r="J236" s="124"/>
      <c r="M236" s="86" t="str">
        <f t="shared" si="93"/>
        <v>4</v>
      </c>
      <c r="N236" s="86" t="str">
        <f t="shared" si="94"/>
        <v>4</v>
      </c>
      <c r="O236" s="86" t="str">
        <f>IF(N236&lt;&gt;"",VLOOKUP($N236,'Events and Heat count'!$B:$D,2,)&amp;" - "&amp;VLOOKUP($N236,'Events and Heat count'!$B:$D,3,),"")</f>
        <v>Year 6 Girls - 50m Freestyle</v>
      </c>
      <c r="P236" s="86" t="str">
        <f t="shared" si="95"/>
        <v>5</v>
      </c>
      <c r="Q236" s="83" t="str">
        <f t="shared" si="157"/>
        <v>Emilia Dunwoodie</v>
      </c>
      <c r="R236" s="83" t="str">
        <f t="shared" si="158"/>
        <v>High Beeches</v>
      </c>
      <c r="S236" s="99" t="str">
        <f t="shared" si="96"/>
        <v>___________</v>
      </c>
    </row>
    <row r="237" spans="1:19" ht="20.100000000000001" customHeight="1" x14ac:dyDescent="0.2">
      <c r="A237" s="85" t="str">
        <f t="shared" si="164"/>
        <v>455</v>
      </c>
      <c r="B237" s="83">
        <f t="shared" ref="B237:C237" si="169">B236</f>
        <v>4</v>
      </c>
      <c r="C237" s="117">
        <f t="shared" si="169"/>
        <v>5</v>
      </c>
      <c r="D237" s="118">
        <f t="shared" si="167"/>
        <v>5</v>
      </c>
      <c r="E237" s="116" t="str">
        <f>IFERROR(VLOOKUP(CONCATENATE(TEXT($B237,0),TEXT($C237,0),TEXT($D237,0)),'Input and Results'!$S:$V,E$1,),"")</f>
        <v>Zoë Holligan</v>
      </c>
      <c r="F237" s="116" t="str">
        <f>IFERROR(VLOOKUP(CONCATENATE(TEXT($B237,0),TEXT($C237,0),TEXT($D237,0)),'Input and Results'!$S:$V,F$1,),"")</f>
        <v>Maltman's Green</v>
      </c>
      <c r="G237" s="121">
        <f>IFERROR(VLOOKUP(CONCATENATE(TEXT($B237,0),TEXT($C237,0),TEXT($D237,0)),'Input and Results'!$S:$V,G$1,),"")</f>
        <v>32.28</v>
      </c>
      <c r="H237" s="122">
        <v>32.79</v>
      </c>
      <c r="I237" s="123"/>
      <c r="J237" s="124"/>
      <c r="M237" s="86" t="str">
        <f t="shared" si="93"/>
        <v>5</v>
      </c>
      <c r="N237" s="86" t="str">
        <f t="shared" si="94"/>
        <v>4</v>
      </c>
      <c r="O237" s="86" t="str">
        <f>IF(N237&lt;&gt;"",VLOOKUP($N237,'Events and Heat count'!$B:$D,2,)&amp;" - "&amp;VLOOKUP($N237,'Events and Heat count'!$B:$D,3,),"")</f>
        <v>Year 6 Girls - 50m Freestyle</v>
      </c>
      <c r="P237" s="86" t="str">
        <f t="shared" si="95"/>
        <v>5</v>
      </c>
      <c r="Q237" s="83" t="str">
        <f t="shared" si="157"/>
        <v>Zoë Holligan</v>
      </c>
      <c r="R237" s="83" t="str">
        <f t="shared" si="158"/>
        <v>Maltman's Green</v>
      </c>
      <c r="S237" s="99" t="str">
        <f t="shared" si="96"/>
        <v>___________</v>
      </c>
    </row>
    <row r="238" spans="1:19" ht="20.100000000000001" customHeight="1" x14ac:dyDescent="0.2">
      <c r="A238" s="85" t="str">
        <f t="shared" si="164"/>
        <v>456</v>
      </c>
      <c r="B238" s="83">
        <f t="shared" ref="B238:C238" si="170">B237</f>
        <v>4</v>
      </c>
      <c r="C238" s="117">
        <f t="shared" si="170"/>
        <v>5</v>
      </c>
      <c r="D238" s="118">
        <f t="shared" si="167"/>
        <v>6</v>
      </c>
      <c r="E238" s="116" t="str">
        <f>IFERROR(VLOOKUP(CONCATENATE(TEXT($B238,0),TEXT($C238,0),TEXT($D238,0)),'Input and Results'!$S:$V,E$1,),"")</f>
        <v>Lucy Young</v>
      </c>
      <c r="F238" s="116" t="str">
        <f>IFERROR(VLOOKUP(CONCATENATE(TEXT($B238,0),TEXT($C238,0),TEXT($D238,0)),'Input and Results'!$S:$V,F$1,),"")</f>
        <v>Bedford</v>
      </c>
      <c r="G238" s="121">
        <f>IFERROR(VLOOKUP(CONCATENATE(TEXT($B238,0),TEXT($C238,0),TEXT($D238,0)),'Input and Results'!$S:$V,G$1,),"")</f>
        <v>33.630000000000003</v>
      </c>
      <c r="H238" s="122">
        <v>32.409999999999997</v>
      </c>
      <c r="I238" s="123"/>
      <c r="J238" s="124"/>
      <c r="M238" s="86" t="str">
        <f t="shared" si="93"/>
        <v>6</v>
      </c>
      <c r="N238" s="86" t="str">
        <f t="shared" si="94"/>
        <v>4</v>
      </c>
      <c r="O238" s="86" t="str">
        <f>IF(N238&lt;&gt;"",VLOOKUP($N238,'Events and Heat count'!$B:$D,2,)&amp;" - "&amp;VLOOKUP($N238,'Events and Heat count'!$B:$D,3,),"")</f>
        <v>Year 6 Girls - 50m Freestyle</v>
      </c>
      <c r="P238" s="86" t="str">
        <f t="shared" si="95"/>
        <v>5</v>
      </c>
      <c r="Q238" s="83" t="str">
        <f t="shared" si="157"/>
        <v>Lucy Young</v>
      </c>
      <c r="R238" s="83" t="str">
        <f t="shared" si="158"/>
        <v>Bedford</v>
      </c>
      <c r="S238" s="99" t="str">
        <f t="shared" si="96"/>
        <v>___________</v>
      </c>
    </row>
    <row r="239" spans="1:19" ht="20.100000000000001" customHeight="1" x14ac:dyDescent="0.2">
      <c r="A239" s="85" t="str">
        <f t="shared" si="164"/>
        <v>457</v>
      </c>
      <c r="B239" s="83">
        <f t="shared" ref="B239:C239" si="171">B238</f>
        <v>4</v>
      </c>
      <c r="C239" s="117">
        <f t="shared" si="171"/>
        <v>5</v>
      </c>
      <c r="D239" s="118">
        <f t="shared" si="167"/>
        <v>7</v>
      </c>
      <c r="E239" s="116" t="str">
        <f>IFERROR(VLOOKUP(CONCATENATE(TEXT($B239,0),TEXT($C239,0),TEXT($D239,0)),'Input and Results'!$S:$V,E$1,),"")</f>
        <v>Emer Brownleader</v>
      </c>
      <c r="F239" s="116" t="str">
        <f>IFERROR(VLOOKUP(CONCATENATE(TEXT($B239,0),TEXT($C239,0),TEXT($D239,0)),'Input and Results'!$S:$V,F$1,),"")</f>
        <v>Edge Grove</v>
      </c>
      <c r="G239" s="121">
        <f>IFERROR(VLOOKUP(CONCATENATE(TEXT($B239,0),TEXT($C239,0),TEXT($D239,0)),'Input and Results'!$S:$V,G$1,),"")</f>
        <v>34.11</v>
      </c>
      <c r="H239" s="122">
        <v>34.659999999999997</v>
      </c>
      <c r="I239" s="123"/>
      <c r="J239" s="124"/>
      <c r="M239" s="86" t="str">
        <f t="shared" si="93"/>
        <v>7</v>
      </c>
      <c r="N239" s="86" t="str">
        <f t="shared" si="94"/>
        <v>4</v>
      </c>
      <c r="O239" s="86" t="str">
        <f>IF(N239&lt;&gt;"",VLOOKUP($N239,'Events and Heat count'!$B:$D,2,)&amp;" - "&amp;VLOOKUP($N239,'Events and Heat count'!$B:$D,3,),"")</f>
        <v>Year 6 Girls - 50m Freestyle</v>
      </c>
      <c r="P239" s="86" t="str">
        <f t="shared" si="95"/>
        <v>5</v>
      </c>
      <c r="Q239" s="83" t="str">
        <f t="shared" si="157"/>
        <v>Emer Brownleader</v>
      </c>
      <c r="R239" s="83" t="str">
        <f t="shared" si="158"/>
        <v>Edge Grove</v>
      </c>
      <c r="S239" s="99" t="str">
        <f t="shared" si="96"/>
        <v>___________</v>
      </c>
    </row>
    <row r="240" spans="1:19" ht="20.100000000000001" customHeight="1" x14ac:dyDescent="0.2">
      <c r="A240" s="85" t="str">
        <f t="shared" si="164"/>
        <v>458</v>
      </c>
      <c r="B240" s="83">
        <f t="shared" ref="B240:C240" si="172">B239</f>
        <v>4</v>
      </c>
      <c r="C240" s="117">
        <f t="shared" si="172"/>
        <v>5</v>
      </c>
      <c r="D240" s="118">
        <f t="shared" si="167"/>
        <v>8</v>
      </c>
      <c r="E240" s="116" t="str">
        <f>IFERROR(VLOOKUP(CONCATENATE(TEXT($B240,0),TEXT($C240,0),TEXT($D240,0)),'Input and Results'!$S:$V,E$1,),"")</f>
        <v>Isabella Yeabsley</v>
      </c>
      <c r="F240" s="116" t="str">
        <f>IFERROR(VLOOKUP(CONCATENATE(TEXT($B240,0),TEXT($C240,0),TEXT($D240,0)),'Input and Results'!$S:$V,F$1,),"")</f>
        <v>Aldenham</v>
      </c>
      <c r="G240" s="121">
        <f>IFERROR(VLOOKUP(CONCATENATE(TEXT($B240,0),TEXT($C240,0),TEXT($D240,0)),'Input and Results'!$S:$V,G$1,),"")</f>
        <v>34.44</v>
      </c>
      <c r="H240" s="122">
        <v>34.200000000000003</v>
      </c>
      <c r="I240" s="123"/>
      <c r="J240" s="124"/>
      <c r="M240" s="86" t="str">
        <f t="shared" si="93"/>
        <v>8</v>
      </c>
      <c r="N240" s="86" t="str">
        <f t="shared" si="94"/>
        <v>4</v>
      </c>
      <c r="O240" s="86" t="str">
        <f>IF(N240&lt;&gt;"",VLOOKUP($N240,'Events and Heat count'!$B:$D,2,)&amp;" - "&amp;VLOOKUP($N240,'Events and Heat count'!$B:$D,3,),"")</f>
        <v>Year 6 Girls - 50m Freestyle</v>
      </c>
      <c r="P240" s="86" t="str">
        <f t="shared" si="95"/>
        <v>5</v>
      </c>
      <c r="Q240" s="83" t="str">
        <f t="shared" si="157"/>
        <v>Isabella Yeabsley</v>
      </c>
      <c r="R240" s="83" t="str">
        <f t="shared" si="158"/>
        <v>Aldenham</v>
      </c>
      <c r="S240" s="99" t="str">
        <f t="shared" si="96"/>
        <v>___________</v>
      </c>
    </row>
    <row r="241" spans="1:19" s="87" customFormat="1" ht="249.95" customHeight="1" x14ac:dyDescent="0.2">
      <c r="B241" s="87">
        <f t="shared" ref="B241:C241" si="173">B240</f>
        <v>4</v>
      </c>
      <c r="C241" s="117">
        <f t="shared" si="173"/>
        <v>5</v>
      </c>
      <c r="D241" s="117"/>
      <c r="E241" s="117"/>
      <c r="F241" s="117"/>
      <c r="G241" s="117"/>
      <c r="H241" s="117"/>
      <c r="I241" s="125"/>
      <c r="J241" s="125"/>
      <c r="M241" s="86" t="str">
        <f t="shared" si="93"/>
        <v/>
      </c>
      <c r="N241" s="86" t="str">
        <f t="shared" si="94"/>
        <v/>
      </c>
      <c r="O241" s="104"/>
      <c r="P241" s="104"/>
      <c r="S241" s="105"/>
    </row>
    <row r="242" spans="1:19" ht="20.100000000000001" customHeight="1" x14ac:dyDescent="0.2">
      <c r="B242" s="83">
        <f>D242</f>
        <v>5</v>
      </c>
      <c r="C242" s="103" t="s">
        <v>368</v>
      </c>
      <c r="D242" s="119">
        <v>5</v>
      </c>
      <c r="E242" s="103" t="s">
        <v>0</v>
      </c>
      <c r="F242" s="103" t="s">
        <v>5</v>
      </c>
      <c r="G242" s="103"/>
      <c r="H242" s="103"/>
      <c r="I242" s="120"/>
      <c r="J242" s="120"/>
      <c r="M242" s="86" t="str">
        <f t="shared" si="93"/>
        <v/>
      </c>
      <c r="N242" s="86" t="str">
        <f t="shared" si="94"/>
        <v/>
      </c>
      <c r="O242" s="86" t="str">
        <f>IF(N242&lt;&gt;"",VLOOKUP($N242,'Events and Heat count'!$B:$D,2,)&amp;" - "&amp;VLOOKUP($N242,'Events and Heat count'!$B:$D,3,),"")</f>
        <v/>
      </c>
      <c r="P242" s="86" t="str">
        <f t="shared" ref="P242:P305" si="174">IF($A242&lt;&gt;0,MID($A242,2,1),"")</f>
        <v/>
      </c>
      <c r="Q242" s="83" t="str">
        <f t="shared" ref="Q242:Q273" si="175">IF($A242&lt;&gt;0,VLOOKUP($A242,$A:$F,5,),"")</f>
        <v/>
      </c>
      <c r="R242" s="83" t="str">
        <f t="shared" ref="R242:R273" si="176">IF($A242&lt;&gt;0,VLOOKUP($A242,$A:$F,6,),"")</f>
        <v/>
      </c>
      <c r="S242" s="99" t="str">
        <f t="shared" ref="S242:S305" si="177">IF($A242&lt;&gt;0,"___________","")</f>
        <v/>
      </c>
    </row>
    <row r="243" spans="1:19" ht="5.0999999999999996" customHeight="1" x14ac:dyDescent="0.2">
      <c r="A243" s="85"/>
      <c r="B243" s="83">
        <f t="shared" ref="B243" si="178">B242</f>
        <v>5</v>
      </c>
      <c r="M243" s="86" t="str">
        <f t="shared" si="93"/>
        <v/>
      </c>
      <c r="N243" s="86" t="str">
        <f t="shared" si="94"/>
        <v/>
      </c>
      <c r="O243" s="86" t="str">
        <f>IF(N243&lt;&gt;"",VLOOKUP($N243,'Events and Heat count'!$B:$D,2,)&amp;" - "&amp;VLOOKUP($N243,'Events and Heat count'!$B:$D,3,),"")</f>
        <v/>
      </c>
      <c r="P243" s="86" t="str">
        <f t="shared" si="174"/>
        <v/>
      </c>
      <c r="Q243" s="83" t="str">
        <f t="shared" si="175"/>
        <v/>
      </c>
      <c r="R243" s="83" t="str">
        <f t="shared" si="176"/>
        <v/>
      </c>
      <c r="S243" s="99" t="str">
        <f t="shared" si="177"/>
        <v/>
      </c>
    </row>
    <row r="244" spans="1:19" ht="15" customHeight="1" x14ac:dyDescent="0.2">
      <c r="A244" s="85"/>
      <c r="B244" s="83">
        <f t="shared" ref="B244" si="179">B243</f>
        <v>5</v>
      </c>
      <c r="C244" s="117">
        <f>E244</f>
        <v>1</v>
      </c>
      <c r="D244" s="103" t="s">
        <v>367</v>
      </c>
      <c r="E244" s="119">
        <v>1</v>
      </c>
      <c r="M244" s="86" t="str">
        <f t="shared" ref="M244:M246" si="180">IF($A244&lt;&gt;0,MID($A244,3,1),"")</f>
        <v/>
      </c>
      <c r="N244" s="86" t="str">
        <f t="shared" ref="N244:N246" si="181">IF($A244&lt;&gt;0,MID($A244,1,1),"")</f>
        <v/>
      </c>
      <c r="O244" s="86" t="str">
        <f>IF(N244&lt;&gt;"",VLOOKUP($N244,'Events and Heat count'!$B:$D,2,)&amp;" - "&amp;VLOOKUP($N244,'Events and Heat count'!$B:$D,3,),"")</f>
        <v/>
      </c>
      <c r="P244" s="86" t="str">
        <f t="shared" si="174"/>
        <v/>
      </c>
      <c r="Q244" s="83" t="str">
        <f t="shared" si="175"/>
        <v/>
      </c>
      <c r="R244" s="83" t="str">
        <f t="shared" si="176"/>
        <v/>
      </c>
      <c r="S244" s="99" t="str">
        <f t="shared" si="177"/>
        <v/>
      </c>
    </row>
    <row r="245" spans="1:19" ht="5.0999999999999996" customHeight="1" x14ac:dyDescent="0.2">
      <c r="A245" s="85"/>
      <c r="B245" s="83">
        <f t="shared" ref="B245" si="182">B244</f>
        <v>5</v>
      </c>
      <c r="C245" s="117">
        <f>C244</f>
        <v>1</v>
      </c>
      <c r="M245" s="86" t="str">
        <f t="shared" si="180"/>
        <v/>
      </c>
      <c r="N245" s="86" t="str">
        <f t="shared" si="181"/>
        <v/>
      </c>
      <c r="O245" s="86" t="str">
        <f>IF(N245&lt;&gt;"",VLOOKUP($N245,'Events and Heat count'!$B:$D,2,)&amp;" - "&amp;VLOOKUP($N245,'Events and Heat count'!$B:$D,3,),"")</f>
        <v/>
      </c>
      <c r="P245" s="86" t="str">
        <f t="shared" si="174"/>
        <v/>
      </c>
      <c r="Q245" s="83" t="str">
        <f t="shared" si="175"/>
        <v/>
      </c>
      <c r="R245" s="83" t="str">
        <f t="shared" si="176"/>
        <v/>
      </c>
      <c r="S245" s="99" t="str">
        <f t="shared" si="177"/>
        <v/>
      </c>
    </row>
    <row r="246" spans="1:19" ht="15" customHeight="1" x14ac:dyDescent="0.2">
      <c r="A246" s="85"/>
      <c r="B246" s="83">
        <f t="shared" ref="B246:C246" si="183">B245</f>
        <v>5</v>
      </c>
      <c r="C246" s="117">
        <f t="shared" si="183"/>
        <v>1</v>
      </c>
      <c r="D246" s="103" t="s">
        <v>366</v>
      </c>
      <c r="E246" s="103" t="s">
        <v>369</v>
      </c>
      <c r="F246" s="103" t="s">
        <v>374</v>
      </c>
      <c r="G246" s="103" t="s">
        <v>380</v>
      </c>
      <c r="H246" s="103"/>
      <c r="I246" s="120" t="s">
        <v>381</v>
      </c>
      <c r="J246" s="120" t="s">
        <v>382</v>
      </c>
      <c r="M246" s="86" t="str">
        <f t="shared" si="180"/>
        <v/>
      </c>
      <c r="N246" s="86" t="str">
        <f t="shared" si="181"/>
        <v/>
      </c>
      <c r="O246" s="86" t="str">
        <f>IF(N246&lt;&gt;"",VLOOKUP($N246,'Events and Heat count'!$B:$D,2,)&amp;" - "&amp;VLOOKUP($N246,'Events and Heat count'!$B:$D,3,),"")</f>
        <v/>
      </c>
      <c r="P246" s="86" t="str">
        <f t="shared" si="174"/>
        <v/>
      </c>
      <c r="Q246" s="83" t="str">
        <f t="shared" si="175"/>
        <v/>
      </c>
      <c r="R246" s="83" t="str">
        <f t="shared" si="176"/>
        <v/>
      </c>
      <c r="S246" s="99" t="str">
        <f t="shared" si="177"/>
        <v/>
      </c>
    </row>
    <row r="247" spans="1:19" ht="20.100000000000001" customHeight="1" x14ac:dyDescent="0.2">
      <c r="A247" s="85" t="str">
        <f>CONCATENATE(TEXT($B247,0),TEXT($C247,0),TEXT($D247,0))</f>
        <v>511</v>
      </c>
      <c r="B247" s="83">
        <f t="shared" ref="B247:C247" si="184">B246</f>
        <v>5</v>
      </c>
      <c r="C247" s="117">
        <f t="shared" si="184"/>
        <v>1</v>
      </c>
      <c r="D247" s="118">
        <v>1</v>
      </c>
      <c r="E247" s="116" t="str">
        <f>IFERROR(VLOOKUP(CONCATENATE(TEXT($B247,0),TEXT($C247,0),TEXT($D247,0)),'Input and Results'!$S:$V,E$1,),"")</f>
        <v/>
      </c>
      <c r="F247" s="116" t="str">
        <f>IFERROR(VLOOKUP(CONCATENATE(TEXT($B247,0),TEXT($C247,0),TEXT($D247,0)),'Input and Results'!$S:$V,F$1,),"")</f>
        <v/>
      </c>
      <c r="G247" s="121" t="str">
        <f>IFERROR(VLOOKUP(CONCATENATE(TEXT($B247,0),TEXT($C247,0),TEXT($D247,0)),'Input and Results'!$S:$V,G$1,),"")</f>
        <v/>
      </c>
      <c r="H247" s="122"/>
      <c r="I247" s="123"/>
      <c r="J247" s="124"/>
      <c r="M247" s="118" t="str">
        <f t="shared" ref="M247:M305" si="185">IF($A247&lt;&gt;0,MID($A247,3,1),"")</f>
        <v>1</v>
      </c>
      <c r="N247" s="118" t="str">
        <f t="shared" ref="N247:N305" si="186">IF($A247&lt;&gt;0,MID($A247,1,1),"")</f>
        <v>5</v>
      </c>
      <c r="O247" s="118" t="str">
        <f>IF(N247&lt;&gt;"",VLOOKUP($N247,'Events and Heat count'!$B:$D,2,)&amp;" - "&amp;VLOOKUP($N247,'Events and Heat count'!$B:$D,3,),"")</f>
        <v>Year 5 Boys - 4x25m Individual Medley</v>
      </c>
      <c r="P247" s="118" t="str">
        <f t="shared" si="174"/>
        <v>1</v>
      </c>
      <c r="Q247" s="116" t="str">
        <f t="shared" si="175"/>
        <v/>
      </c>
      <c r="R247" s="116" t="str">
        <f t="shared" si="176"/>
        <v/>
      </c>
      <c r="S247" s="129" t="str">
        <f t="shared" si="177"/>
        <v>___________</v>
      </c>
    </row>
    <row r="248" spans="1:19" ht="20.100000000000001" customHeight="1" x14ac:dyDescent="0.2">
      <c r="A248" s="85" t="str">
        <f t="shared" ref="A248:A254" si="187">CONCATENATE(TEXT($B248,0),TEXT($C248,0),TEXT($D248,0))</f>
        <v>512</v>
      </c>
      <c r="B248" s="83">
        <f t="shared" ref="B248:C248" si="188">B247</f>
        <v>5</v>
      </c>
      <c r="C248" s="117">
        <f t="shared" si="188"/>
        <v>1</v>
      </c>
      <c r="D248" s="118">
        <f>D247+1</f>
        <v>2</v>
      </c>
      <c r="E248" s="116" t="str">
        <f>IFERROR(VLOOKUP(CONCATENATE(TEXT($B248,0),TEXT($C248,0),TEXT($D248,0)),'Input and Results'!$S:$V,E$1,),"")</f>
        <v/>
      </c>
      <c r="F248" s="116" t="str">
        <f>IFERROR(VLOOKUP(CONCATENATE(TEXT($B248,0),TEXT($C248,0),TEXT($D248,0)),'Input and Results'!$S:$V,F$1,),"")</f>
        <v/>
      </c>
      <c r="G248" s="121" t="str">
        <f>IFERROR(VLOOKUP(CONCATENATE(TEXT($B248,0),TEXT($C248,0),TEXT($D248,0)),'Input and Results'!$S:$V,G$1,),"")</f>
        <v/>
      </c>
      <c r="H248" s="122"/>
      <c r="I248" s="123"/>
      <c r="J248" s="124"/>
      <c r="M248" s="86" t="str">
        <f t="shared" si="185"/>
        <v>2</v>
      </c>
      <c r="N248" s="86" t="str">
        <f t="shared" si="186"/>
        <v>5</v>
      </c>
      <c r="O248" s="86" t="str">
        <f>IF(N248&lt;&gt;"",VLOOKUP($N248,'Events and Heat count'!$B:$D,2,)&amp;" - "&amp;VLOOKUP($N248,'Events and Heat count'!$B:$D,3,),"")</f>
        <v>Year 5 Boys - 4x25m Individual Medley</v>
      </c>
      <c r="P248" s="86" t="str">
        <f t="shared" si="174"/>
        <v>1</v>
      </c>
      <c r="Q248" s="83" t="str">
        <f t="shared" si="175"/>
        <v/>
      </c>
      <c r="R248" s="83" t="str">
        <f t="shared" si="176"/>
        <v/>
      </c>
      <c r="S248" s="99" t="str">
        <f t="shared" si="177"/>
        <v>___________</v>
      </c>
    </row>
    <row r="249" spans="1:19" ht="20.100000000000001" customHeight="1" x14ac:dyDescent="0.2">
      <c r="A249" s="85" t="str">
        <f t="shared" si="187"/>
        <v>513</v>
      </c>
      <c r="B249" s="83">
        <f t="shared" ref="B249:C249" si="189">B248</f>
        <v>5</v>
      </c>
      <c r="C249" s="117">
        <f t="shared" si="189"/>
        <v>1</v>
      </c>
      <c r="D249" s="118">
        <f t="shared" ref="D249:D254" si="190">D248+1</f>
        <v>3</v>
      </c>
      <c r="E249" s="116" t="str">
        <f>IFERROR(VLOOKUP(CONCATENATE(TEXT($B249,0),TEXT($C249,0),TEXT($D249,0)),'Input and Results'!$S:$V,E$1,),"")</f>
        <v>Henry Baxendale</v>
      </c>
      <c r="F249" s="116" t="str">
        <f>IFERROR(VLOOKUP(CONCATENATE(TEXT($B249,0),TEXT($C249,0),TEXT($D249,0)),'Input and Results'!$S:$V,F$1,),"")</f>
        <v>Heath Mount</v>
      </c>
      <c r="G249" s="121" t="str">
        <f>IFERROR(VLOOKUP(CONCATENATE(TEXT($B249,0),TEXT($C249,0),TEXT($D249,0)),'Input and Results'!$S:$V,G$1,),"")</f>
        <v>1.47.00</v>
      </c>
      <c r="H249" s="122">
        <v>93.32</v>
      </c>
      <c r="I249" s="123"/>
      <c r="J249" s="124"/>
      <c r="M249" s="86" t="str">
        <f t="shared" si="185"/>
        <v>3</v>
      </c>
      <c r="N249" s="86" t="str">
        <f t="shared" si="186"/>
        <v>5</v>
      </c>
      <c r="O249" s="86" t="str">
        <f>IF(N249&lt;&gt;"",VLOOKUP($N249,'Events and Heat count'!$B:$D,2,)&amp;" - "&amp;VLOOKUP($N249,'Events and Heat count'!$B:$D,3,),"")</f>
        <v>Year 5 Boys - 4x25m Individual Medley</v>
      </c>
      <c r="P249" s="86" t="str">
        <f t="shared" si="174"/>
        <v>1</v>
      </c>
      <c r="Q249" s="83" t="str">
        <f t="shared" si="175"/>
        <v>Henry Baxendale</v>
      </c>
      <c r="R249" s="83" t="str">
        <f t="shared" si="176"/>
        <v>Heath Mount</v>
      </c>
      <c r="S249" s="99" t="str">
        <f t="shared" si="177"/>
        <v>___________</v>
      </c>
    </row>
    <row r="250" spans="1:19" ht="20.100000000000001" customHeight="1" x14ac:dyDescent="0.2">
      <c r="A250" s="85" t="str">
        <f t="shared" si="187"/>
        <v>514</v>
      </c>
      <c r="B250" s="83">
        <f t="shared" ref="B250:C250" si="191">B249</f>
        <v>5</v>
      </c>
      <c r="C250" s="117">
        <f t="shared" si="191"/>
        <v>1</v>
      </c>
      <c r="D250" s="118">
        <f t="shared" si="190"/>
        <v>4</v>
      </c>
      <c r="E250" s="116" t="str">
        <f>IFERROR(VLOOKUP(CONCATENATE(TEXT($B250,0),TEXT($C250,0),TEXT($D250,0)),'Input and Results'!$S:$V,E$1,),"")</f>
        <v>Charlie Sylvester</v>
      </c>
      <c r="F250" s="116" t="str">
        <f>IFERROR(VLOOKUP(CONCATENATE(TEXT($B250,0),TEXT($C250,0),TEXT($D250,0)),'Input and Results'!$S:$V,F$1,),"")</f>
        <v>Harvey Road</v>
      </c>
      <c r="G250" s="121" t="str">
        <f>IFERROR(VLOOKUP(CONCATENATE(TEXT($B250,0),TEXT($C250,0),TEXT($D250,0)),'Input and Results'!$S:$V,G$1,),"")</f>
        <v>1.45.58</v>
      </c>
      <c r="H250" s="122">
        <v>94.88</v>
      </c>
      <c r="I250" s="123"/>
      <c r="J250" s="124"/>
      <c r="M250" s="86" t="str">
        <f t="shared" si="185"/>
        <v>4</v>
      </c>
      <c r="N250" s="86" t="str">
        <f t="shared" si="186"/>
        <v>5</v>
      </c>
      <c r="O250" s="86" t="str">
        <f>IF(N250&lt;&gt;"",VLOOKUP($N250,'Events and Heat count'!$B:$D,2,)&amp;" - "&amp;VLOOKUP($N250,'Events and Heat count'!$B:$D,3,),"")</f>
        <v>Year 5 Boys - 4x25m Individual Medley</v>
      </c>
      <c r="P250" s="86" t="str">
        <f t="shared" si="174"/>
        <v>1</v>
      </c>
      <c r="Q250" s="83" t="str">
        <f t="shared" si="175"/>
        <v>Charlie Sylvester</v>
      </c>
      <c r="R250" s="83" t="str">
        <f t="shared" si="176"/>
        <v>Harvey Road</v>
      </c>
      <c r="S250" s="99" t="str">
        <f t="shared" si="177"/>
        <v>___________</v>
      </c>
    </row>
    <row r="251" spans="1:19" ht="20.100000000000001" customHeight="1" x14ac:dyDescent="0.2">
      <c r="A251" s="85" t="str">
        <f t="shared" si="187"/>
        <v>515</v>
      </c>
      <c r="B251" s="83">
        <f t="shared" ref="B251:C251" si="192">B250</f>
        <v>5</v>
      </c>
      <c r="C251" s="117">
        <f t="shared" si="192"/>
        <v>1</v>
      </c>
      <c r="D251" s="118">
        <f t="shared" si="190"/>
        <v>5</v>
      </c>
      <c r="E251" s="116" t="str">
        <f>IFERROR(VLOOKUP(CONCATENATE(TEXT($B251,0),TEXT($C251,0),TEXT($D251,0)),'Input and Results'!$S:$V,E$1,),"")</f>
        <v>Nicholas Pemberton</v>
      </c>
      <c r="F251" s="116" t="str">
        <f>IFERROR(VLOOKUP(CONCATENATE(TEXT($B251,0),TEXT($C251,0),TEXT($D251,0)),'Input and Results'!$S:$V,F$1,),"")</f>
        <v>Chesham Prep</v>
      </c>
      <c r="G251" s="121" t="str">
        <f>IFERROR(VLOOKUP(CONCATENATE(TEXT($B251,0),TEXT($C251,0),TEXT($D251,0)),'Input and Results'!$S:$V,G$1,),"")</f>
        <v>1.49.12</v>
      </c>
      <c r="H251" s="122">
        <v>109.19</v>
      </c>
      <c r="I251" s="123"/>
      <c r="J251" s="124"/>
      <c r="M251" s="86" t="str">
        <f t="shared" si="185"/>
        <v>5</v>
      </c>
      <c r="N251" s="86" t="str">
        <f t="shared" si="186"/>
        <v>5</v>
      </c>
      <c r="O251" s="86" t="str">
        <f>IF(N251&lt;&gt;"",VLOOKUP($N251,'Events and Heat count'!$B:$D,2,)&amp;" - "&amp;VLOOKUP($N251,'Events and Heat count'!$B:$D,3,),"")</f>
        <v>Year 5 Boys - 4x25m Individual Medley</v>
      </c>
      <c r="P251" s="86" t="str">
        <f t="shared" si="174"/>
        <v>1</v>
      </c>
      <c r="Q251" s="83" t="str">
        <f t="shared" si="175"/>
        <v>Nicholas Pemberton</v>
      </c>
      <c r="R251" s="83" t="str">
        <f t="shared" si="176"/>
        <v>Chesham Prep</v>
      </c>
      <c r="S251" s="99" t="str">
        <f t="shared" si="177"/>
        <v>___________</v>
      </c>
    </row>
    <row r="252" spans="1:19" ht="20.100000000000001" customHeight="1" x14ac:dyDescent="0.2">
      <c r="A252" s="85" t="str">
        <f t="shared" si="187"/>
        <v>516</v>
      </c>
      <c r="B252" s="83">
        <f t="shared" ref="B252:C252" si="193">B251</f>
        <v>5</v>
      </c>
      <c r="C252" s="117">
        <f t="shared" si="193"/>
        <v>1</v>
      </c>
      <c r="D252" s="118">
        <f t="shared" si="190"/>
        <v>6</v>
      </c>
      <c r="E252" s="116" t="str">
        <f>IFERROR(VLOOKUP(CONCATENATE(TEXT($B252,0),TEXT($C252,0),TEXT($D252,0)),'Input and Results'!$S:$V,E$1,),"")</f>
        <v/>
      </c>
      <c r="F252" s="116" t="str">
        <f>IFERROR(VLOOKUP(CONCATENATE(TEXT($B252,0),TEXT($C252,0),TEXT($D252,0)),'Input and Results'!$S:$V,F$1,),"")</f>
        <v/>
      </c>
      <c r="G252" s="121" t="str">
        <f>IFERROR(VLOOKUP(CONCATENATE(TEXT($B252,0),TEXT($C252,0),TEXT($D252,0)),'Input and Results'!$S:$V,G$1,),"")</f>
        <v/>
      </c>
      <c r="H252" s="122"/>
      <c r="I252" s="123"/>
      <c r="J252" s="124"/>
      <c r="M252" s="86" t="str">
        <f t="shared" si="185"/>
        <v>6</v>
      </c>
      <c r="N252" s="86" t="str">
        <f t="shared" si="186"/>
        <v>5</v>
      </c>
      <c r="O252" s="86" t="str">
        <f>IF(N252&lt;&gt;"",VLOOKUP($N252,'Events and Heat count'!$B:$D,2,)&amp;" - "&amp;VLOOKUP($N252,'Events and Heat count'!$B:$D,3,),"")</f>
        <v>Year 5 Boys - 4x25m Individual Medley</v>
      </c>
      <c r="P252" s="86" t="str">
        <f t="shared" si="174"/>
        <v>1</v>
      </c>
      <c r="Q252" s="83" t="str">
        <f t="shared" si="175"/>
        <v/>
      </c>
      <c r="R252" s="83" t="str">
        <f t="shared" si="176"/>
        <v/>
      </c>
      <c r="S252" s="99" t="str">
        <f t="shared" si="177"/>
        <v>___________</v>
      </c>
    </row>
    <row r="253" spans="1:19" ht="20.100000000000001" customHeight="1" x14ac:dyDescent="0.2">
      <c r="A253" s="85" t="str">
        <f t="shared" si="187"/>
        <v>517</v>
      </c>
      <c r="B253" s="83">
        <f t="shared" ref="B253:C253" si="194">B252</f>
        <v>5</v>
      </c>
      <c r="C253" s="117">
        <f t="shared" si="194"/>
        <v>1</v>
      </c>
      <c r="D253" s="118">
        <f t="shared" si="190"/>
        <v>7</v>
      </c>
      <c r="E253" s="116" t="str">
        <f>IFERROR(VLOOKUP(CONCATENATE(TEXT($B253,0),TEXT($C253,0),TEXT($D253,0)),'Input and Results'!$S:$V,E$1,),"")</f>
        <v/>
      </c>
      <c r="F253" s="116" t="str">
        <f>IFERROR(VLOOKUP(CONCATENATE(TEXT($B253,0),TEXT($C253,0),TEXT($D253,0)),'Input and Results'!$S:$V,F$1,),"")</f>
        <v/>
      </c>
      <c r="G253" s="121" t="str">
        <f>IFERROR(VLOOKUP(CONCATENATE(TEXT($B253,0),TEXT($C253,0),TEXT($D253,0)),'Input and Results'!$S:$V,G$1,),"")</f>
        <v/>
      </c>
      <c r="H253" s="122"/>
      <c r="I253" s="123"/>
      <c r="J253" s="124"/>
      <c r="M253" s="86" t="str">
        <f t="shared" si="185"/>
        <v>7</v>
      </c>
      <c r="N253" s="86" t="str">
        <f t="shared" si="186"/>
        <v>5</v>
      </c>
      <c r="O253" s="86" t="str">
        <f>IF(N253&lt;&gt;"",VLOOKUP($N253,'Events and Heat count'!$B:$D,2,)&amp;" - "&amp;VLOOKUP($N253,'Events and Heat count'!$B:$D,3,),"")</f>
        <v>Year 5 Boys - 4x25m Individual Medley</v>
      </c>
      <c r="P253" s="86" t="str">
        <f t="shared" si="174"/>
        <v>1</v>
      </c>
      <c r="Q253" s="83" t="str">
        <f t="shared" si="175"/>
        <v/>
      </c>
      <c r="R253" s="83" t="str">
        <f t="shared" si="176"/>
        <v/>
      </c>
      <c r="S253" s="99" t="str">
        <f t="shared" si="177"/>
        <v>___________</v>
      </c>
    </row>
    <row r="254" spans="1:19" ht="20.100000000000001" customHeight="1" x14ac:dyDescent="0.2">
      <c r="A254" s="85" t="str">
        <f t="shared" si="187"/>
        <v>518</v>
      </c>
      <c r="B254" s="83">
        <f t="shared" ref="B254:C254" si="195">B253</f>
        <v>5</v>
      </c>
      <c r="C254" s="117">
        <f t="shared" si="195"/>
        <v>1</v>
      </c>
      <c r="D254" s="118">
        <f t="shared" si="190"/>
        <v>8</v>
      </c>
      <c r="E254" s="116" t="str">
        <f>IFERROR(VLOOKUP(CONCATENATE(TEXT($B254,0),TEXT($C254,0),TEXT($D254,0)),'Input and Results'!$S:$V,E$1,),"")</f>
        <v/>
      </c>
      <c r="F254" s="116" t="str">
        <f>IFERROR(VLOOKUP(CONCATENATE(TEXT($B254,0),TEXT($C254,0),TEXT($D254,0)),'Input and Results'!$S:$V,F$1,),"")</f>
        <v/>
      </c>
      <c r="G254" s="121" t="str">
        <f>IFERROR(VLOOKUP(CONCATENATE(TEXT($B254,0),TEXT($C254,0),TEXT($D254,0)),'Input and Results'!$S:$V,G$1,),"")</f>
        <v/>
      </c>
      <c r="H254" s="122"/>
      <c r="I254" s="123"/>
      <c r="J254" s="124"/>
      <c r="M254" s="86" t="str">
        <f t="shared" si="185"/>
        <v>8</v>
      </c>
      <c r="N254" s="86" t="str">
        <f t="shared" si="186"/>
        <v>5</v>
      </c>
      <c r="O254" s="86" t="str">
        <f>IF(N254&lt;&gt;"",VLOOKUP($N254,'Events and Heat count'!$B:$D,2,)&amp;" - "&amp;VLOOKUP($N254,'Events and Heat count'!$B:$D,3,),"")</f>
        <v>Year 5 Boys - 4x25m Individual Medley</v>
      </c>
      <c r="P254" s="86" t="str">
        <f t="shared" si="174"/>
        <v>1</v>
      </c>
      <c r="Q254" s="83" t="str">
        <f t="shared" si="175"/>
        <v/>
      </c>
      <c r="R254" s="83" t="str">
        <f t="shared" si="176"/>
        <v/>
      </c>
      <c r="S254" s="99" t="str">
        <f t="shared" si="177"/>
        <v>___________</v>
      </c>
    </row>
    <row r="255" spans="1:19" s="87" customFormat="1" ht="249.95" customHeight="1" x14ac:dyDescent="0.2">
      <c r="B255" s="87">
        <f t="shared" ref="B255:C255" si="196">B254</f>
        <v>5</v>
      </c>
      <c r="C255" s="117">
        <f t="shared" si="196"/>
        <v>1</v>
      </c>
      <c r="D255" s="117"/>
      <c r="E255" s="117"/>
      <c r="F255" s="117"/>
      <c r="G255" s="117"/>
      <c r="H255" s="117"/>
      <c r="I255" s="125"/>
      <c r="J255" s="125"/>
      <c r="M255" s="104" t="str">
        <f t="shared" si="185"/>
        <v/>
      </c>
      <c r="N255" s="104" t="str">
        <f t="shared" si="186"/>
        <v/>
      </c>
      <c r="O255" s="104" t="str">
        <f>IF(N255&lt;&gt;"",VLOOKUP($N255,'Events and Heat count'!$B:$D,2,)&amp;" - "&amp;VLOOKUP($N255,'Events and Heat count'!$B:$D,3,),"")</f>
        <v/>
      </c>
      <c r="P255" s="104" t="str">
        <f t="shared" si="174"/>
        <v/>
      </c>
      <c r="Q255" s="87" t="str">
        <f t="shared" si="175"/>
        <v/>
      </c>
      <c r="R255" s="87" t="str">
        <f t="shared" si="176"/>
        <v/>
      </c>
      <c r="S255" s="105" t="str">
        <f t="shared" si="177"/>
        <v/>
      </c>
    </row>
    <row r="256" spans="1:19" ht="20.100000000000001" customHeight="1" x14ac:dyDescent="0.2">
      <c r="B256" s="83">
        <f t="shared" ref="B256" si="197">B255</f>
        <v>5</v>
      </c>
      <c r="C256" s="103" t="s">
        <v>368</v>
      </c>
      <c r="D256" s="119">
        <f>D242</f>
        <v>5</v>
      </c>
      <c r="E256" s="103" t="str">
        <f t="shared" ref="E256:F256" si="198">E242</f>
        <v>Year 5 Boys</v>
      </c>
      <c r="F256" s="103" t="str">
        <f t="shared" si="198"/>
        <v>4x25m Individual Medley</v>
      </c>
      <c r="G256" s="103"/>
      <c r="H256" s="103"/>
      <c r="I256" s="120"/>
      <c r="J256" s="120"/>
      <c r="M256" s="86" t="str">
        <f t="shared" si="185"/>
        <v/>
      </c>
      <c r="N256" s="86" t="str">
        <f t="shared" si="186"/>
        <v/>
      </c>
      <c r="O256" s="86" t="str">
        <f>IF(N256&lt;&gt;"",VLOOKUP($N256,'Events and Heat count'!$B:$D,2,)&amp;" - "&amp;VLOOKUP($N256,'Events and Heat count'!$B:$D,3,),"")</f>
        <v/>
      </c>
      <c r="P256" s="86" t="str">
        <f t="shared" si="174"/>
        <v/>
      </c>
      <c r="Q256" s="83" t="str">
        <f t="shared" si="175"/>
        <v/>
      </c>
      <c r="R256" s="83" t="str">
        <f t="shared" si="176"/>
        <v/>
      </c>
      <c r="S256" s="99" t="str">
        <f t="shared" si="177"/>
        <v/>
      </c>
    </row>
    <row r="257" spans="1:19" s="87" customFormat="1" ht="5.0999999999999996" customHeight="1" x14ac:dyDescent="0.2">
      <c r="B257" s="87">
        <f t="shared" ref="B257" si="199">B256</f>
        <v>5</v>
      </c>
      <c r="C257" s="117"/>
      <c r="D257" s="117"/>
      <c r="E257" s="117"/>
      <c r="F257" s="117"/>
      <c r="G257" s="117"/>
      <c r="H257" s="117"/>
      <c r="I257" s="125"/>
      <c r="J257" s="125"/>
      <c r="M257" s="104" t="str">
        <f t="shared" si="185"/>
        <v/>
      </c>
      <c r="N257" s="104" t="str">
        <f t="shared" si="186"/>
        <v/>
      </c>
      <c r="O257" s="104" t="str">
        <f>IF(N257&lt;&gt;"",VLOOKUP($N257,'Events and Heat count'!$B:$D,2,)&amp;" - "&amp;VLOOKUP($N257,'Events and Heat count'!$B:$D,3,),"")</f>
        <v/>
      </c>
      <c r="P257" s="104" t="str">
        <f t="shared" si="174"/>
        <v/>
      </c>
      <c r="Q257" s="87" t="str">
        <f t="shared" si="175"/>
        <v/>
      </c>
      <c r="R257" s="87" t="str">
        <f t="shared" si="176"/>
        <v/>
      </c>
      <c r="S257" s="105" t="str">
        <f t="shared" si="177"/>
        <v/>
      </c>
    </row>
    <row r="258" spans="1:19" ht="15" customHeight="1" x14ac:dyDescent="0.2">
      <c r="A258" s="85"/>
      <c r="B258" s="83">
        <f t="shared" ref="B258" si="200">B257</f>
        <v>5</v>
      </c>
      <c r="C258" s="117">
        <f>E258</f>
        <v>2</v>
      </c>
      <c r="D258" s="103" t="s">
        <v>367</v>
      </c>
      <c r="E258" s="119">
        <v>2</v>
      </c>
      <c r="M258" s="86" t="str">
        <f t="shared" si="185"/>
        <v/>
      </c>
      <c r="N258" s="86" t="str">
        <f t="shared" si="186"/>
        <v/>
      </c>
      <c r="O258" s="86" t="str">
        <f>IF(N258&lt;&gt;"",VLOOKUP($N258,'Events and Heat count'!$B:$D,2,)&amp;" - "&amp;VLOOKUP($N258,'Events and Heat count'!$B:$D,3,),"")</f>
        <v/>
      </c>
      <c r="P258" s="86" t="str">
        <f t="shared" si="174"/>
        <v/>
      </c>
      <c r="Q258" s="83" t="str">
        <f t="shared" si="175"/>
        <v/>
      </c>
      <c r="R258" s="83" t="str">
        <f t="shared" si="176"/>
        <v/>
      </c>
      <c r="S258" s="99" t="str">
        <f t="shared" si="177"/>
        <v/>
      </c>
    </row>
    <row r="259" spans="1:19" ht="5.0999999999999996" customHeight="1" x14ac:dyDescent="0.2">
      <c r="A259" s="85"/>
      <c r="B259" s="83">
        <f t="shared" ref="B259" si="201">B258</f>
        <v>5</v>
      </c>
      <c r="C259" s="117">
        <f>C258</f>
        <v>2</v>
      </c>
      <c r="M259" s="86" t="str">
        <f t="shared" si="185"/>
        <v/>
      </c>
      <c r="N259" s="86" t="str">
        <f t="shared" si="186"/>
        <v/>
      </c>
      <c r="O259" s="86" t="str">
        <f>IF(N259&lt;&gt;"",VLOOKUP($N259,'Events and Heat count'!$B:$D,2,)&amp;" - "&amp;VLOOKUP($N259,'Events and Heat count'!$B:$D,3,),"")</f>
        <v/>
      </c>
      <c r="P259" s="86" t="str">
        <f t="shared" si="174"/>
        <v/>
      </c>
      <c r="Q259" s="83" t="str">
        <f t="shared" si="175"/>
        <v/>
      </c>
      <c r="R259" s="83" t="str">
        <f t="shared" si="176"/>
        <v/>
      </c>
      <c r="S259" s="99" t="str">
        <f t="shared" si="177"/>
        <v/>
      </c>
    </row>
    <row r="260" spans="1:19" ht="15" customHeight="1" x14ac:dyDescent="0.2">
      <c r="A260" s="85"/>
      <c r="B260" s="83">
        <f t="shared" ref="B260:C260" si="202">B259</f>
        <v>5</v>
      </c>
      <c r="C260" s="117">
        <f t="shared" si="202"/>
        <v>2</v>
      </c>
      <c r="D260" s="103" t="s">
        <v>366</v>
      </c>
      <c r="E260" s="103" t="s">
        <v>369</v>
      </c>
      <c r="F260" s="103" t="s">
        <v>374</v>
      </c>
      <c r="G260" s="103" t="s">
        <v>380</v>
      </c>
      <c r="H260" s="103"/>
      <c r="I260" s="120" t="s">
        <v>381</v>
      </c>
      <c r="J260" s="120" t="s">
        <v>382</v>
      </c>
      <c r="M260" s="86" t="str">
        <f t="shared" si="185"/>
        <v/>
      </c>
      <c r="N260" s="86" t="str">
        <f t="shared" si="186"/>
        <v/>
      </c>
      <c r="O260" s="86" t="str">
        <f>IF(N260&lt;&gt;"",VLOOKUP($N260,'Events and Heat count'!$B:$D,2,)&amp;" - "&amp;VLOOKUP($N260,'Events and Heat count'!$B:$D,3,),"")</f>
        <v/>
      </c>
      <c r="P260" s="86" t="str">
        <f t="shared" si="174"/>
        <v/>
      </c>
      <c r="Q260" s="83" t="str">
        <f t="shared" si="175"/>
        <v/>
      </c>
      <c r="R260" s="83" t="str">
        <f t="shared" si="176"/>
        <v/>
      </c>
      <c r="S260" s="99" t="str">
        <f t="shared" si="177"/>
        <v/>
      </c>
    </row>
    <row r="261" spans="1:19" ht="20.100000000000001" customHeight="1" x14ac:dyDescent="0.2">
      <c r="A261" s="85" t="str">
        <f>CONCATENATE(TEXT($B261,0),TEXT($C261,0),TEXT($D261,0))</f>
        <v>521</v>
      </c>
      <c r="B261" s="83">
        <f t="shared" ref="B261:C261" si="203">B260</f>
        <v>5</v>
      </c>
      <c r="C261" s="117">
        <f t="shared" si="203"/>
        <v>2</v>
      </c>
      <c r="D261" s="118">
        <v>1</v>
      </c>
      <c r="E261" s="116" t="str">
        <f>IFERROR(VLOOKUP(CONCATENATE(TEXT($B261,0),TEXT($C261,0),TEXT($D261,0)),'Input and Results'!$S:$V,E$1,),"")</f>
        <v>Nuccio Stanton-Rotondi</v>
      </c>
      <c r="F261" s="116" t="str">
        <f>IFERROR(VLOOKUP(CONCATENATE(TEXT($B261,0),TEXT($C261,0),TEXT($D261,0)),'Input and Results'!$S:$V,F$1,),"")</f>
        <v>Edge Grove</v>
      </c>
      <c r="G261" s="121" t="str">
        <f>IFERROR(VLOOKUP(CONCATENATE(TEXT($B261,0),TEXT($C261,0),TEXT($D261,0)),'Input and Results'!$S:$V,G$1,),"")</f>
        <v>1.42.41</v>
      </c>
      <c r="H261" s="122">
        <v>199.5</v>
      </c>
      <c r="I261" s="123"/>
      <c r="J261" s="124"/>
      <c r="M261" s="118" t="str">
        <f t="shared" si="185"/>
        <v>1</v>
      </c>
      <c r="N261" s="118" t="str">
        <f t="shared" si="186"/>
        <v>5</v>
      </c>
      <c r="O261" s="118" t="str">
        <f>IF(N261&lt;&gt;"",VLOOKUP($N261,'Events and Heat count'!$B:$D,2,)&amp;" - "&amp;VLOOKUP($N261,'Events and Heat count'!$B:$D,3,),"")</f>
        <v>Year 5 Boys - 4x25m Individual Medley</v>
      </c>
      <c r="P261" s="118" t="str">
        <f t="shared" si="174"/>
        <v>2</v>
      </c>
      <c r="Q261" s="116" t="str">
        <f t="shared" si="175"/>
        <v>Nuccio Stanton-Rotondi</v>
      </c>
      <c r="R261" s="116" t="str">
        <f t="shared" si="176"/>
        <v>Edge Grove</v>
      </c>
      <c r="S261" s="129" t="str">
        <f t="shared" si="177"/>
        <v>___________</v>
      </c>
    </row>
    <row r="262" spans="1:19" ht="20.100000000000001" customHeight="1" x14ac:dyDescent="0.2">
      <c r="A262" s="85" t="str">
        <f t="shared" ref="A262:A268" si="204">CONCATENATE(TEXT($B262,0),TEXT($C262,0),TEXT($D262,0))</f>
        <v>522</v>
      </c>
      <c r="B262" s="83">
        <f t="shared" ref="B262:C262" si="205">B261</f>
        <v>5</v>
      </c>
      <c r="C262" s="117">
        <f t="shared" si="205"/>
        <v>2</v>
      </c>
      <c r="D262" s="118">
        <f>D261+1</f>
        <v>2</v>
      </c>
      <c r="E262" s="116" t="str">
        <f>IFERROR(VLOOKUP(CONCATENATE(TEXT($B262,0),TEXT($C262,0),TEXT($D262,0)),'Input and Results'!$S:$V,E$1,),"")</f>
        <v>Myles  Presence</v>
      </c>
      <c r="F262" s="116" t="str">
        <f>IFERROR(VLOOKUP(CONCATENATE(TEXT($B262,0),TEXT($C262,0),TEXT($D262,0)),'Input and Results'!$S:$V,F$1,),"")</f>
        <v>Heath Mount</v>
      </c>
      <c r="G262" s="121" t="str">
        <f>IFERROR(VLOOKUP(CONCATENATE(TEXT($B262,0),TEXT($C262,0),TEXT($D262,0)),'Input and Results'!$S:$V,G$1,),"")</f>
        <v>1.40.00</v>
      </c>
      <c r="H262" s="122">
        <v>99.92</v>
      </c>
      <c r="I262" s="123"/>
      <c r="J262" s="124"/>
      <c r="M262" s="86" t="str">
        <f t="shared" si="185"/>
        <v>2</v>
      </c>
      <c r="N262" s="86" t="str">
        <f t="shared" si="186"/>
        <v>5</v>
      </c>
      <c r="O262" s="86" t="str">
        <f>IF(N262&lt;&gt;"",VLOOKUP($N262,'Events and Heat count'!$B:$D,2,)&amp;" - "&amp;VLOOKUP($N262,'Events and Heat count'!$B:$D,3,),"")</f>
        <v>Year 5 Boys - 4x25m Individual Medley</v>
      </c>
      <c r="P262" s="86" t="str">
        <f t="shared" si="174"/>
        <v>2</v>
      </c>
      <c r="Q262" s="83" t="str">
        <f t="shared" si="175"/>
        <v>Myles  Presence</v>
      </c>
      <c r="R262" s="83" t="str">
        <f t="shared" si="176"/>
        <v>Heath Mount</v>
      </c>
      <c r="S262" s="99" t="str">
        <f t="shared" si="177"/>
        <v>___________</v>
      </c>
    </row>
    <row r="263" spans="1:19" ht="20.100000000000001" customHeight="1" x14ac:dyDescent="0.2">
      <c r="A263" s="85" t="str">
        <f t="shared" si="204"/>
        <v>523</v>
      </c>
      <c r="B263" s="83">
        <f t="shared" ref="B263:C263" si="206">B262</f>
        <v>5</v>
      </c>
      <c r="C263" s="117">
        <f t="shared" si="206"/>
        <v>2</v>
      </c>
      <c r="D263" s="118">
        <f t="shared" ref="D263:D268" si="207">D262+1</f>
        <v>3</v>
      </c>
      <c r="E263" s="116" t="str">
        <f>IFERROR(VLOOKUP(CONCATENATE(TEXT($B263,0),TEXT($C263,0),TEXT($D263,0)),'Input and Results'!$S:$V,E$1,),"")</f>
        <v>Theo Lim</v>
      </c>
      <c r="F263" s="116" t="str">
        <f>IFERROR(VLOOKUP(CONCATENATE(TEXT($B263,0),TEXT($C263,0),TEXT($D263,0)),'Input and Results'!$S:$V,F$1,),"")</f>
        <v>St Anthony's</v>
      </c>
      <c r="G263" s="121" t="str">
        <f>IFERROR(VLOOKUP(CONCATENATE(TEXT($B263,0),TEXT($C263,0),TEXT($D263,0)),'Input and Results'!$S:$V,G$1,),"")</f>
        <v>1.36.39</v>
      </c>
      <c r="H263" s="122">
        <v>92.74</v>
      </c>
      <c r="I263" s="123"/>
      <c r="J263" s="124"/>
      <c r="M263" s="86" t="str">
        <f t="shared" si="185"/>
        <v>3</v>
      </c>
      <c r="N263" s="86" t="str">
        <f t="shared" si="186"/>
        <v>5</v>
      </c>
      <c r="O263" s="86" t="str">
        <f>IF(N263&lt;&gt;"",VLOOKUP($N263,'Events and Heat count'!$B:$D,2,)&amp;" - "&amp;VLOOKUP($N263,'Events and Heat count'!$B:$D,3,),"")</f>
        <v>Year 5 Boys - 4x25m Individual Medley</v>
      </c>
      <c r="P263" s="86" t="str">
        <f t="shared" si="174"/>
        <v>2</v>
      </c>
      <c r="Q263" s="83" t="str">
        <f t="shared" si="175"/>
        <v>Theo Lim</v>
      </c>
      <c r="R263" s="83" t="str">
        <f t="shared" si="176"/>
        <v>St Anthony's</v>
      </c>
      <c r="S263" s="99" t="str">
        <f t="shared" si="177"/>
        <v>___________</v>
      </c>
    </row>
    <row r="264" spans="1:19" ht="20.100000000000001" customHeight="1" x14ac:dyDescent="0.2">
      <c r="A264" s="85" t="str">
        <f t="shared" si="204"/>
        <v>524</v>
      </c>
      <c r="B264" s="83">
        <f t="shared" ref="B264:C264" si="208">B263</f>
        <v>5</v>
      </c>
      <c r="C264" s="117">
        <f t="shared" si="208"/>
        <v>2</v>
      </c>
      <c r="D264" s="118">
        <f t="shared" si="207"/>
        <v>4</v>
      </c>
      <c r="E264" s="116" t="str">
        <f>IFERROR(VLOOKUP(CONCATENATE(TEXT($B264,0),TEXT($C264,0),TEXT($D264,0)),'Input and Results'!$S:$V,E$1,),"")</f>
        <v>Lucas Hartley</v>
      </c>
      <c r="F264" s="116" t="str">
        <f>IFERROR(VLOOKUP(CONCATENATE(TEXT($B264,0),TEXT($C264,0),TEXT($D264,0)),'Input and Results'!$S:$V,F$1,),"")</f>
        <v>How Wood</v>
      </c>
      <c r="G264" s="121" t="str">
        <f>IFERROR(VLOOKUP(CONCATENATE(TEXT($B264,0),TEXT($C264,0),TEXT($D264,0)),'Input and Results'!$S:$V,G$1,),"")</f>
        <v>1.29.48</v>
      </c>
      <c r="H264" s="122">
        <v>89.84</v>
      </c>
      <c r="I264" s="123"/>
      <c r="J264" s="124"/>
      <c r="M264" s="86" t="str">
        <f t="shared" si="185"/>
        <v>4</v>
      </c>
      <c r="N264" s="86" t="str">
        <f t="shared" si="186"/>
        <v>5</v>
      </c>
      <c r="O264" s="86" t="str">
        <f>IF(N264&lt;&gt;"",VLOOKUP($N264,'Events and Heat count'!$B:$D,2,)&amp;" - "&amp;VLOOKUP($N264,'Events and Heat count'!$B:$D,3,),"")</f>
        <v>Year 5 Boys - 4x25m Individual Medley</v>
      </c>
      <c r="P264" s="86" t="str">
        <f t="shared" si="174"/>
        <v>2</v>
      </c>
      <c r="Q264" s="83" t="str">
        <f t="shared" si="175"/>
        <v>Lucas Hartley</v>
      </c>
      <c r="R264" s="83" t="str">
        <f t="shared" si="176"/>
        <v>How Wood</v>
      </c>
      <c r="S264" s="99" t="str">
        <f t="shared" si="177"/>
        <v>___________</v>
      </c>
    </row>
    <row r="265" spans="1:19" ht="20.100000000000001" customHeight="1" x14ac:dyDescent="0.2">
      <c r="A265" s="85" t="str">
        <f t="shared" si="204"/>
        <v>525</v>
      </c>
      <c r="B265" s="83">
        <f t="shared" ref="B265:C265" si="209">B264</f>
        <v>5</v>
      </c>
      <c r="C265" s="117">
        <f t="shared" si="209"/>
        <v>2</v>
      </c>
      <c r="D265" s="118">
        <f t="shared" si="207"/>
        <v>5</v>
      </c>
      <c r="E265" s="116" t="str">
        <f>IFERROR(VLOOKUP(CONCATENATE(TEXT($B265,0),TEXT($C265,0),TEXT($D265,0)),'Input and Results'!$S:$V,E$1,),"")</f>
        <v>Alexandeh Ghosh</v>
      </c>
      <c r="F265" s="116" t="str">
        <f>IFERROR(VLOOKUP(CONCATENATE(TEXT($B265,0),TEXT($C265,0),TEXT($D265,0)),'Input and Results'!$S:$V,F$1,),"")</f>
        <v>Edge Grove</v>
      </c>
      <c r="G265" s="121" t="str">
        <f>IFERROR(VLOOKUP(CONCATENATE(TEXT($B265,0),TEXT($C265,0),TEXT($D265,0)),'Input and Results'!$S:$V,G$1,),"")</f>
        <v>1.36.00</v>
      </c>
      <c r="H265" s="122">
        <v>199.49</v>
      </c>
      <c r="I265" s="123"/>
      <c r="J265" s="124"/>
      <c r="M265" s="86" t="str">
        <f t="shared" si="185"/>
        <v>5</v>
      </c>
      <c r="N265" s="86" t="str">
        <f t="shared" si="186"/>
        <v>5</v>
      </c>
      <c r="O265" s="86" t="str">
        <f>IF(N265&lt;&gt;"",VLOOKUP($N265,'Events and Heat count'!$B:$D,2,)&amp;" - "&amp;VLOOKUP($N265,'Events and Heat count'!$B:$D,3,),"")</f>
        <v>Year 5 Boys - 4x25m Individual Medley</v>
      </c>
      <c r="P265" s="86" t="str">
        <f t="shared" si="174"/>
        <v>2</v>
      </c>
      <c r="Q265" s="83" t="str">
        <f t="shared" si="175"/>
        <v>Alexandeh Ghosh</v>
      </c>
      <c r="R265" s="83" t="str">
        <f t="shared" si="176"/>
        <v>Edge Grove</v>
      </c>
      <c r="S265" s="99" t="str">
        <f t="shared" si="177"/>
        <v>___________</v>
      </c>
    </row>
    <row r="266" spans="1:19" ht="20.100000000000001" customHeight="1" x14ac:dyDescent="0.2">
      <c r="A266" s="85" t="str">
        <f t="shared" si="204"/>
        <v>526</v>
      </c>
      <c r="B266" s="83">
        <f t="shared" ref="B266:C266" si="210">B265</f>
        <v>5</v>
      </c>
      <c r="C266" s="117">
        <f t="shared" si="210"/>
        <v>2</v>
      </c>
      <c r="D266" s="118">
        <f t="shared" si="207"/>
        <v>6</v>
      </c>
      <c r="E266" s="116" t="str">
        <f>IFERROR(VLOOKUP(CONCATENATE(TEXT($B266,0),TEXT($C266,0),TEXT($D266,0)),'Input and Results'!$S:$V,E$1,),"")</f>
        <v>George Collier</v>
      </c>
      <c r="F266" s="116" t="str">
        <f>IFERROR(VLOOKUP(CONCATENATE(TEXT($B266,0),TEXT($C266,0),TEXT($D266,0)),'Input and Results'!$S:$V,F$1,),"")</f>
        <v>Berkhamsted</v>
      </c>
      <c r="G266" s="121" t="str">
        <f>IFERROR(VLOOKUP(CONCATENATE(TEXT($B266,0),TEXT($C266,0),TEXT($D266,0)),'Input and Results'!$S:$V,G$1,),"")</f>
        <v>1.38.09</v>
      </c>
      <c r="H266" s="122">
        <v>92.85</v>
      </c>
      <c r="I266" s="123"/>
      <c r="J266" s="124"/>
      <c r="M266" s="86" t="str">
        <f t="shared" si="185"/>
        <v>6</v>
      </c>
      <c r="N266" s="86" t="str">
        <f t="shared" si="186"/>
        <v>5</v>
      </c>
      <c r="O266" s="86" t="str">
        <f>IF(N266&lt;&gt;"",VLOOKUP($N266,'Events and Heat count'!$B:$D,2,)&amp;" - "&amp;VLOOKUP($N266,'Events and Heat count'!$B:$D,3,),"")</f>
        <v>Year 5 Boys - 4x25m Individual Medley</v>
      </c>
      <c r="P266" s="86" t="str">
        <f t="shared" si="174"/>
        <v>2</v>
      </c>
      <c r="Q266" s="83" t="str">
        <f t="shared" si="175"/>
        <v>George Collier</v>
      </c>
      <c r="R266" s="83" t="str">
        <f t="shared" si="176"/>
        <v>Berkhamsted</v>
      </c>
      <c r="S266" s="99" t="str">
        <f t="shared" si="177"/>
        <v>___________</v>
      </c>
    </row>
    <row r="267" spans="1:19" ht="20.100000000000001" customHeight="1" x14ac:dyDescent="0.2">
      <c r="A267" s="85" t="str">
        <f t="shared" si="204"/>
        <v>527</v>
      </c>
      <c r="B267" s="83">
        <f t="shared" ref="B267:C267" si="211">B266</f>
        <v>5</v>
      </c>
      <c r="C267" s="117">
        <f t="shared" si="211"/>
        <v>2</v>
      </c>
      <c r="D267" s="118">
        <f t="shared" si="207"/>
        <v>7</v>
      </c>
      <c r="E267" s="116" t="str">
        <f>IFERROR(VLOOKUP(CONCATENATE(TEXT($B267,0),TEXT($C267,0),TEXT($D267,0)),'Input and Results'!$S:$V,E$1,),"")</f>
        <v>Lanre Pratt</v>
      </c>
      <c r="F267" s="116" t="str">
        <f>IFERROR(VLOOKUP(CONCATENATE(TEXT($B267,0),TEXT($C267,0),TEXT($D267,0)),'Input and Results'!$S:$V,F$1,),"")</f>
        <v>Haberdashers Boys</v>
      </c>
      <c r="G267" s="121" t="str">
        <f>IFERROR(VLOOKUP(CONCATENATE(TEXT($B267,0),TEXT($C267,0),TEXT($D267,0)),'Input and Results'!$S:$V,G$1,),"")</f>
        <v>1.41.92</v>
      </c>
      <c r="H267" s="122">
        <v>86.4</v>
      </c>
      <c r="I267" s="123"/>
      <c r="J267" s="124"/>
      <c r="M267" s="86" t="str">
        <f t="shared" si="185"/>
        <v>7</v>
      </c>
      <c r="N267" s="86" t="str">
        <f t="shared" si="186"/>
        <v>5</v>
      </c>
      <c r="O267" s="86" t="str">
        <f>IF(N267&lt;&gt;"",VLOOKUP($N267,'Events and Heat count'!$B:$D,2,)&amp;" - "&amp;VLOOKUP($N267,'Events and Heat count'!$B:$D,3,),"")</f>
        <v>Year 5 Boys - 4x25m Individual Medley</v>
      </c>
      <c r="P267" s="86" t="str">
        <f t="shared" si="174"/>
        <v>2</v>
      </c>
      <c r="Q267" s="83" t="str">
        <f t="shared" si="175"/>
        <v>Lanre Pratt</v>
      </c>
      <c r="R267" s="83" t="str">
        <f t="shared" si="176"/>
        <v>Haberdashers Boys</v>
      </c>
      <c r="S267" s="99" t="str">
        <f t="shared" si="177"/>
        <v>___________</v>
      </c>
    </row>
    <row r="268" spans="1:19" ht="20.100000000000001" customHeight="1" x14ac:dyDescent="0.2">
      <c r="A268" s="85" t="str">
        <f t="shared" si="204"/>
        <v>528</v>
      </c>
      <c r="B268" s="83">
        <f t="shared" ref="B268:C268" si="212">B267</f>
        <v>5</v>
      </c>
      <c r="C268" s="117">
        <f t="shared" si="212"/>
        <v>2</v>
      </c>
      <c r="D268" s="118">
        <f t="shared" si="207"/>
        <v>8</v>
      </c>
      <c r="E268" s="116" t="str">
        <f>IFERROR(VLOOKUP(CONCATENATE(TEXT($B268,0),TEXT($C268,0),TEXT($D268,0)),'Input and Results'!$S:$V,E$1,),"")</f>
        <v>William Buckley</v>
      </c>
      <c r="F268" s="116" t="str">
        <f>IFERROR(VLOOKUP(CONCATENATE(TEXT($B268,0),TEXT($C268,0),TEXT($D268,0)),'Input and Results'!$S:$V,F$1,),"")</f>
        <v>Parkgate</v>
      </c>
      <c r="G268" s="121" t="str">
        <f>IFERROR(VLOOKUP(CONCATENATE(TEXT($B268,0),TEXT($C268,0),TEXT($D268,0)),'Input and Results'!$S:$V,G$1,),"")</f>
        <v>1.44.77</v>
      </c>
      <c r="H268" s="122">
        <v>102.76</v>
      </c>
      <c r="I268" s="123"/>
      <c r="J268" s="124"/>
      <c r="M268" s="86" t="str">
        <f t="shared" si="185"/>
        <v>8</v>
      </c>
      <c r="N268" s="86" t="str">
        <f t="shared" si="186"/>
        <v>5</v>
      </c>
      <c r="O268" s="86" t="str">
        <f>IF(N268&lt;&gt;"",VLOOKUP($N268,'Events and Heat count'!$B:$D,2,)&amp;" - "&amp;VLOOKUP($N268,'Events and Heat count'!$B:$D,3,),"")</f>
        <v>Year 5 Boys - 4x25m Individual Medley</v>
      </c>
      <c r="P268" s="86" t="str">
        <f t="shared" si="174"/>
        <v>2</v>
      </c>
      <c r="Q268" s="83" t="str">
        <f t="shared" si="175"/>
        <v>William Buckley</v>
      </c>
      <c r="R268" s="83" t="str">
        <f t="shared" si="176"/>
        <v>Parkgate</v>
      </c>
      <c r="S268" s="99" t="str">
        <f t="shared" si="177"/>
        <v>___________</v>
      </c>
    </row>
    <row r="269" spans="1:19" s="87" customFormat="1" ht="249.95" customHeight="1" x14ac:dyDescent="0.2">
      <c r="B269" s="87">
        <f t="shared" ref="B269:C269" si="213">B268</f>
        <v>5</v>
      </c>
      <c r="C269" s="117">
        <f t="shared" si="213"/>
        <v>2</v>
      </c>
      <c r="D269" s="117"/>
      <c r="E269" s="117"/>
      <c r="F269" s="117"/>
      <c r="G269" s="117"/>
      <c r="H269" s="117"/>
      <c r="I269" s="125"/>
      <c r="J269" s="125"/>
      <c r="M269" s="104" t="str">
        <f t="shared" si="185"/>
        <v/>
      </c>
      <c r="N269" s="104" t="str">
        <f t="shared" si="186"/>
        <v/>
      </c>
      <c r="O269" s="104" t="str">
        <f>IF(N269&lt;&gt;"",VLOOKUP($N269,'Events and Heat count'!$B:$D,2,)&amp;" - "&amp;VLOOKUP($N269,'Events and Heat count'!$B:$D,3,),"")</f>
        <v/>
      </c>
      <c r="P269" s="104" t="str">
        <f t="shared" si="174"/>
        <v/>
      </c>
      <c r="Q269" s="87" t="str">
        <f t="shared" si="175"/>
        <v/>
      </c>
      <c r="R269" s="87" t="str">
        <f t="shared" si="176"/>
        <v/>
      </c>
      <c r="S269" s="105" t="str">
        <f t="shared" si="177"/>
        <v/>
      </c>
    </row>
    <row r="270" spans="1:19" ht="20.100000000000001" customHeight="1" x14ac:dyDescent="0.2">
      <c r="B270" s="83">
        <f>D270</f>
        <v>6</v>
      </c>
      <c r="C270" s="103" t="s">
        <v>368</v>
      </c>
      <c r="D270" s="119">
        <v>6</v>
      </c>
      <c r="E270" s="103" t="s">
        <v>2</v>
      </c>
      <c r="F270" s="103" t="s">
        <v>5</v>
      </c>
      <c r="G270" s="103"/>
      <c r="H270" s="103"/>
      <c r="I270" s="120"/>
      <c r="J270" s="120"/>
      <c r="M270" s="86" t="str">
        <f t="shared" si="185"/>
        <v/>
      </c>
      <c r="N270" s="86" t="str">
        <f t="shared" si="186"/>
        <v/>
      </c>
      <c r="O270" s="86" t="str">
        <f>IF(N270&lt;&gt;"",VLOOKUP($N270,'Events and Heat count'!$B:$D,2,)&amp;" - "&amp;VLOOKUP($N270,'Events and Heat count'!$B:$D,3,),"")</f>
        <v/>
      </c>
      <c r="P270" s="86" t="str">
        <f t="shared" si="174"/>
        <v/>
      </c>
      <c r="Q270" s="83" t="str">
        <f t="shared" si="175"/>
        <v/>
      </c>
      <c r="R270" s="83" t="str">
        <f t="shared" si="176"/>
        <v/>
      </c>
      <c r="S270" s="99" t="str">
        <f t="shared" si="177"/>
        <v/>
      </c>
    </row>
    <row r="271" spans="1:19" ht="5.0999999999999996" customHeight="1" x14ac:dyDescent="0.2">
      <c r="A271" s="85"/>
      <c r="B271" s="83">
        <f t="shared" ref="B271" si="214">B270</f>
        <v>6</v>
      </c>
      <c r="M271" s="86" t="str">
        <f t="shared" si="185"/>
        <v/>
      </c>
      <c r="N271" s="86" t="str">
        <f t="shared" si="186"/>
        <v/>
      </c>
      <c r="O271" s="86" t="str">
        <f>IF(N271&lt;&gt;"",VLOOKUP($N271,'Events and Heat count'!$B:$D,2,)&amp;" - "&amp;VLOOKUP($N271,'Events and Heat count'!$B:$D,3,),"")</f>
        <v/>
      </c>
      <c r="P271" s="86" t="str">
        <f t="shared" si="174"/>
        <v/>
      </c>
      <c r="Q271" s="83" t="str">
        <f t="shared" si="175"/>
        <v/>
      </c>
      <c r="R271" s="83" t="str">
        <f t="shared" si="176"/>
        <v/>
      </c>
      <c r="S271" s="99" t="str">
        <f t="shared" si="177"/>
        <v/>
      </c>
    </row>
    <row r="272" spans="1:19" ht="15" customHeight="1" x14ac:dyDescent="0.2">
      <c r="A272" s="85"/>
      <c r="B272" s="83">
        <f t="shared" ref="B272" si="215">B271</f>
        <v>6</v>
      </c>
      <c r="C272" s="117">
        <f>E272</f>
        <v>1</v>
      </c>
      <c r="D272" s="103" t="s">
        <v>367</v>
      </c>
      <c r="E272" s="119">
        <v>1</v>
      </c>
      <c r="M272" s="86" t="str">
        <f t="shared" si="185"/>
        <v/>
      </c>
      <c r="N272" s="86" t="str">
        <f t="shared" si="186"/>
        <v/>
      </c>
      <c r="O272" s="86" t="str">
        <f>IF(N272&lt;&gt;"",VLOOKUP($N272,'Events and Heat count'!$B:$D,2,)&amp;" - "&amp;VLOOKUP($N272,'Events and Heat count'!$B:$D,3,),"")</f>
        <v/>
      </c>
      <c r="P272" s="86" t="str">
        <f t="shared" si="174"/>
        <v/>
      </c>
      <c r="Q272" s="83" t="str">
        <f t="shared" si="175"/>
        <v/>
      </c>
      <c r="R272" s="83" t="str">
        <f t="shared" si="176"/>
        <v/>
      </c>
      <c r="S272" s="99" t="str">
        <f t="shared" si="177"/>
        <v/>
      </c>
    </row>
    <row r="273" spans="1:19" ht="5.0999999999999996" customHeight="1" x14ac:dyDescent="0.2">
      <c r="A273" s="85"/>
      <c r="B273" s="83">
        <f t="shared" ref="B273" si="216">B272</f>
        <v>6</v>
      </c>
      <c r="C273" s="117">
        <f>C272</f>
        <v>1</v>
      </c>
      <c r="M273" s="86" t="str">
        <f t="shared" si="185"/>
        <v/>
      </c>
      <c r="N273" s="86" t="str">
        <f t="shared" si="186"/>
        <v/>
      </c>
      <c r="O273" s="86" t="str">
        <f>IF(N273&lt;&gt;"",VLOOKUP($N273,'Events and Heat count'!$B:$D,2,)&amp;" - "&amp;VLOOKUP($N273,'Events and Heat count'!$B:$D,3,),"")</f>
        <v/>
      </c>
      <c r="P273" s="86" t="str">
        <f t="shared" si="174"/>
        <v/>
      </c>
      <c r="Q273" s="83" t="str">
        <f t="shared" si="175"/>
        <v/>
      </c>
      <c r="R273" s="83" t="str">
        <f t="shared" si="176"/>
        <v/>
      </c>
      <c r="S273" s="99" t="str">
        <f t="shared" si="177"/>
        <v/>
      </c>
    </row>
    <row r="274" spans="1:19" ht="15" customHeight="1" x14ac:dyDescent="0.2">
      <c r="A274" s="85"/>
      <c r="B274" s="83">
        <f t="shared" ref="B274:C274" si="217">B273</f>
        <v>6</v>
      </c>
      <c r="C274" s="117">
        <f t="shared" si="217"/>
        <v>1</v>
      </c>
      <c r="D274" s="103" t="s">
        <v>366</v>
      </c>
      <c r="E274" s="103" t="s">
        <v>369</v>
      </c>
      <c r="F274" s="103" t="s">
        <v>374</v>
      </c>
      <c r="G274" s="103" t="s">
        <v>380</v>
      </c>
      <c r="H274" s="103"/>
      <c r="I274" s="120" t="s">
        <v>381</v>
      </c>
      <c r="J274" s="120" t="s">
        <v>382</v>
      </c>
      <c r="M274" s="86" t="str">
        <f t="shared" si="185"/>
        <v/>
      </c>
      <c r="N274" s="86" t="str">
        <f t="shared" si="186"/>
        <v/>
      </c>
      <c r="O274" s="86" t="str">
        <f>IF(N274&lt;&gt;"",VLOOKUP($N274,'Events and Heat count'!$B:$D,2,)&amp;" - "&amp;VLOOKUP($N274,'Events and Heat count'!$B:$D,3,),"")</f>
        <v/>
      </c>
      <c r="P274" s="86" t="str">
        <f t="shared" si="174"/>
        <v/>
      </c>
      <c r="Q274" s="83" t="str">
        <f t="shared" ref="Q274:Q305" si="218">IF($A274&lt;&gt;0,VLOOKUP($A274,$A:$F,5,),"")</f>
        <v/>
      </c>
      <c r="R274" s="83" t="str">
        <f t="shared" ref="R274:R305" si="219">IF($A274&lt;&gt;0,VLOOKUP($A274,$A:$F,6,),"")</f>
        <v/>
      </c>
      <c r="S274" s="99" t="str">
        <f t="shared" si="177"/>
        <v/>
      </c>
    </row>
    <row r="275" spans="1:19" ht="20.100000000000001" customHeight="1" x14ac:dyDescent="0.2">
      <c r="A275" s="85" t="str">
        <f>CONCATENATE(TEXT($B275,0),TEXT($C275,0),TEXT($D275,0))</f>
        <v>611</v>
      </c>
      <c r="B275" s="83">
        <f t="shared" ref="B275:C275" si="220">B274</f>
        <v>6</v>
      </c>
      <c r="C275" s="117">
        <f t="shared" si="220"/>
        <v>1</v>
      </c>
      <c r="D275" s="118">
        <v>1</v>
      </c>
      <c r="E275" s="116" t="str">
        <f>IFERROR(VLOOKUP(CONCATENATE(TEXT($B275,0),TEXT($C275,0),TEXT($D275,0)),'Input and Results'!$S:$V,E$1,),"")</f>
        <v/>
      </c>
      <c r="F275" s="116" t="str">
        <f>IFERROR(VLOOKUP(CONCATENATE(TEXT($B275,0),TEXT($C275,0),TEXT($D275,0)),'Input and Results'!$S:$V,F$1,),"")</f>
        <v/>
      </c>
      <c r="G275" s="121" t="str">
        <f>IFERROR(VLOOKUP(CONCATENATE(TEXT($B275,0),TEXT($C275,0),TEXT($D275,0)),'Input and Results'!$S:$V,G$1,),"")</f>
        <v/>
      </c>
      <c r="H275" s="122"/>
      <c r="I275" s="123"/>
      <c r="J275" s="124"/>
      <c r="M275" s="118" t="str">
        <f t="shared" si="185"/>
        <v>1</v>
      </c>
      <c r="N275" s="118" t="str">
        <f t="shared" si="186"/>
        <v>6</v>
      </c>
      <c r="O275" s="118" t="str">
        <f>IF(N275&lt;&gt;"",VLOOKUP($N275,'Events and Heat count'!$B:$D,2,)&amp;" - "&amp;VLOOKUP($N275,'Events and Heat count'!$B:$D,3,),"")</f>
        <v>Year 5 Girls - 4x25m Individual Medley</v>
      </c>
      <c r="P275" s="118" t="str">
        <f t="shared" si="174"/>
        <v>1</v>
      </c>
      <c r="Q275" s="116" t="str">
        <f t="shared" si="218"/>
        <v/>
      </c>
      <c r="R275" s="116" t="str">
        <f t="shared" si="219"/>
        <v/>
      </c>
      <c r="S275" s="129" t="str">
        <f t="shared" si="177"/>
        <v>___________</v>
      </c>
    </row>
    <row r="276" spans="1:19" ht="20.100000000000001" customHeight="1" x14ac:dyDescent="0.2">
      <c r="A276" s="85" t="str">
        <f t="shared" ref="A276:A282" si="221">CONCATENATE(TEXT($B276,0),TEXT($C276,0),TEXT($D276,0))</f>
        <v>612</v>
      </c>
      <c r="B276" s="83">
        <f t="shared" ref="B276:C276" si="222">B275</f>
        <v>6</v>
      </c>
      <c r="C276" s="117">
        <f t="shared" si="222"/>
        <v>1</v>
      </c>
      <c r="D276" s="118">
        <f>D275+1</f>
        <v>2</v>
      </c>
      <c r="E276" s="116" t="str">
        <f>IFERROR(VLOOKUP(CONCATENATE(TEXT($B276,0),TEXT($C276,0),TEXT($D276,0)),'Input and Results'!$S:$V,E$1,),"")</f>
        <v>Jemima  Cadge</v>
      </c>
      <c r="F276" s="116" t="str">
        <f>IFERROR(VLOOKUP(CONCATENATE(TEXT($B276,0),TEXT($C276,0),TEXT($D276,0)),'Input and Results'!$S:$V,F$1,),"")</f>
        <v>Berkhamsted</v>
      </c>
      <c r="G276" s="121" t="str">
        <f>IFERROR(VLOOKUP(CONCATENATE(TEXT($B276,0),TEXT($C276,0),TEXT($D276,0)),'Input and Results'!$S:$V,G$1,),"")</f>
        <v>1.45.18</v>
      </c>
      <c r="H276" s="122">
        <v>199.5</v>
      </c>
      <c r="I276" s="123"/>
      <c r="J276" s="124"/>
      <c r="M276" s="86" t="str">
        <f t="shared" si="185"/>
        <v>2</v>
      </c>
      <c r="N276" s="86" t="str">
        <f t="shared" si="186"/>
        <v>6</v>
      </c>
      <c r="O276" s="86" t="str">
        <f>IF(N276&lt;&gt;"",VLOOKUP($N276,'Events and Heat count'!$B:$D,2,)&amp;" - "&amp;VLOOKUP($N276,'Events and Heat count'!$B:$D,3,),"")</f>
        <v>Year 5 Girls - 4x25m Individual Medley</v>
      </c>
      <c r="P276" s="86" t="str">
        <f t="shared" si="174"/>
        <v>1</v>
      </c>
      <c r="Q276" s="83" t="str">
        <f t="shared" si="218"/>
        <v>Jemima  Cadge</v>
      </c>
      <c r="R276" s="83" t="str">
        <f t="shared" si="219"/>
        <v>Berkhamsted</v>
      </c>
      <c r="S276" s="99" t="str">
        <f t="shared" si="177"/>
        <v>___________</v>
      </c>
    </row>
    <row r="277" spans="1:19" ht="20.100000000000001" customHeight="1" x14ac:dyDescent="0.2">
      <c r="A277" s="85" t="str">
        <f t="shared" si="221"/>
        <v>613</v>
      </c>
      <c r="B277" s="83">
        <f t="shared" ref="B277:C277" si="223">B276</f>
        <v>6</v>
      </c>
      <c r="C277" s="117">
        <f t="shared" si="223"/>
        <v>1</v>
      </c>
      <c r="D277" s="118">
        <f t="shared" ref="D277:D282" si="224">D276+1</f>
        <v>3</v>
      </c>
      <c r="E277" s="116" t="str">
        <f>IFERROR(VLOOKUP(CONCATENATE(TEXT($B277,0),TEXT($C277,0),TEXT($D277,0)),'Input and Results'!$S:$V,E$1,),"")</f>
        <v>Zara Holligan</v>
      </c>
      <c r="F277" s="116" t="str">
        <f>IFERROR(VLOOKUP(CONCATENATE(TEXT($B277,0),TEXT($C277,0),TEXT($D277,0)),'Input and Results'!$S:$V,F$1,),"")</f>
        <v>Maltman's Green</v>
      </c>
      <c r="G277" s="121" t="str">
        <f>IFERROR(VLOOKUP(CONCATENATE(TEXT($B277,0),TEXT($C277,0),TEXT($D277,0)),'Input and Results'!$S:$V,G$1,),"")</f>
        <v>1.44.94</v>
      </c>
      <c r="H277" s="122">
        <v>102.58</v>
      </c>
      <c r="I277" s="123"/>
      <c r="J277" s="124"/>
      <c r="M277" s="86" t="str">
        <f t="shared" si="185"/>
        <v>3</v>
      </c>
      <c r="N277" s="86" t="str">
        <f t="shared" si="186"/>
        <v>6</v>
      </c>
      <c r="O277" s="86" t="str">
        <f>IF(N277&lt;&gt;"",VLOOKUP($N277,'Events and Heat count'!$B:$D,2,)&amp;" - "&amp;VLOOKUP($N277,'Events and Heat count'!$B:$D,3,),"")</f>
        <v>Year 5 Girls - 4x25m Individual Medley</v>
      </c>
      <c r="P277" s="86" t="str">
        <f t="shared" si="174"/>
        <v>1</v>
      </c>
      <c r="Q277" s="83" t="str">
        <f t="shared" si="218"/>
        <v>Zara Holligan</v>
      </c>
      <c r="R277" s="83" t="str">
        <f t="shared" si="219"/>
        <v>Maltman's Green</v>
      </c>
      <c r="S277" s="99" t="str">
        <f t="shared" si="177"/>
        <v>___________</v>
      </c>
    </row>
    <row r="278" spans="1:19" ht="20.100000000000001" customHeight="1" x14ac:dyDescent="0.2">
      <c r="A278" s="85" t="str">
        <f t="shared" si="221"/>
        <v>614</v>
      </c>
      <c r="B278" s="83">
        <f t="shared" ref="B278:C278" si="225">B277</f>
        <v>6</v>
      </c>
      <c r="C278" s="117">
        <f t="shared" si="225"/>
        <v>1</v>
      </c>
      <c r="D278" s="118">
        <f t="shared" si="224"/>
        <v>4</v>
      </c>
      <c r="E278" s="116" t="str">
        <f>IFERROR(VLOOKUP(CONCATENATE(TEXT($B278,0),TEXT($C278,0),TEXT($D278,0)),'Input and Results'!$S:$V,E$1,),"")</f>
        <v>Jemimah Donn</v>
      </c>
      <c r="F278" s="116" t="str">
        <f>IFERROR(VLOOKUP(CONCATENATE(TEXT($B278,0),TEXT($C278,0),TEXT($D278,0)),'Input and Results'!$S:$V,F$1,),"")</f>
        <v>Chesham Prep</v>
      </c>
      <c r="G278" s="121" t="str">
        <f>IFERROR(VLOOKUP(CONCATENATE(TEXT($B278,0),TEXT($C278,0),TEXT($D278,0)),'Input and Results'!$S:$V,G$1,),"")</f>
        <v>1.43.71</v>
      </c>
      <c r="H278" s="122">
        <v>102.24</v>
      </c>
      <c r="I278" s="123"/>
      <c r="J278" s="124"/>
      <c r="M278" s="86" t="str">
        <f t="shared" si="185"/>
        <v>4</v>
      </c>
      <c r="N278" s="86" t="str">
        <f t="shared" si="186"/>
        <v>6</v>
      </c>
      <c r="O278" s="86" t="str">
        <f>IF(N278&lt;&gt;"",VLOOKUP($N278,'Events and Heat count'!$B:$D,2,)&amp;" - "&amp;VLOOKUP($N278,'Events and Heat count'!$B:$D,3,),"")</f>
        <v>Year 5 Girls - 4x25m Individual Medley</v>
      </c>
      <c r="P278" s="86" t="str">
        <f t="shared" si="174"/>
        <v>1</v>
      </c>
      <c r="Q278" s="83" t="str">
        <f t="shared" si="218"/>
        <v>Jemimah Donn</v>
      </c>
      <c r="R278" s="83" t="str">
        <f t="shared" si="219"/>
        <v>Chesham Prep</v>
      </c>
      <c r="S278" s="99" t="str">
        <f t="shared" si="177"/>
        <v>___________</v>
      </c>
    </row>
    <row r="279" spans="1:19" ht="20.100000000000001" customHeight="1" x14ac:dyDescent="0.2">
      <c r="A279" s="85" t="str">
        <f t="shared" si="221"/>
        <v>615</v>
      </c>
      <c r="B279" s="83">
        <f t="shared" ref="B279:C279" si="226">B278</f>
        <v>6</v>
      </c>
      <c r="C279" s="117">
        <f t="shared" si="226"/>
        <v>1</v>
      </c>
      <c r="D279" s="118">
        <f t="shared" si="224"/>
        <v>5</v>
      </c>
      <c r="E279" s="116" t="str">
        <f>IFERROR(VLOOKUP(CONCATENATE(TEXT($B279,0),TEXT($C279,0),TEXT($D279,0)),'Input and Results'!$S:$V,E$1,),"")</f>
        <v>Zoë Condon</v>
      </c>
      <c r="F279" s="116" t="str">
        <f>IFERROR(VLOOKUP(CONCATENATE(TEXT($B279,0),TEXT($C279,0),TEXT($D279,0)),'Input and Results'!$S:$V,F$1,),"")</f>
        <v>Divine Saviour</v>
      </c>
      <c r="G279" s="121" t="str">
        <f>IFERROR(VLOOKUP(CONCATENATE(TEXT($B279,0),TEXT($C279,0),TEXT($D279,0)),'Input and Results'!$S:$V,G$1,),"")</f>
        <v>1.44.06</v>
      </c>
      <c r="H279" s="122">
        <v>106.71</v>
      </c>
      <c r="I279" s="123"/>
      <c r="J279" s="124"/>
      <c r="M279" s="86" t="str">
        <f t="shared" si="185"/>
        <v>5</v>
      </c>
      <c r="N279" s="86" t="str">
        <f t="shared" si="186"/>
        <v>6</v>
      </c>
      <c r="O279" s="86" t="str">
        <f>IF(N279&lt;&gt;"",VLOOKUP($N279,'Events and Heat count'!$B:$D,2,)&amp;" - "&amp;VLOOKUP($N279,'Events and Heat count'!$B:$D,3,),"")</f>
        <v>Year 5 Girls - 4x25m Individual Medley</v>
      </c>
      <c r="P279" s="86" t="str">
        <f t="shared" si="174"/>
        <v>1</v>
      </c>
      <c r="Q279" s="83" t="str">
        <f t="shared" si="218"/>
        <v>Zoë Condon</v>
      </c>
      <c r="R279" s="83" t="str">
        <f t="shared" si="219"/>
        <v>Divine Saviour</v>
      </c>
      <c r="S279" s="99" t="str">
        <f t="shared" si="177"/>
        <v>___________</v>
      </c>
    </row>
    <row r="280" spans="1:19" ht="20.100000000000001" customHeight="1" x14ac:dyDescent="0.2">
      <c r="A280" s="85" t="str">
        <f t="shared" si="221"/>
        <v>616</v>
      </c>
      <c r="B280" s="83">
        <f t="shared" ref="B280:C280" si="227">B279</f>
        <v>6</v>
      </c>
      <c r="C280" s="117">
        <f t="shared" si="227"/>
        <v>1</v>
      </c>
      <c r="D280" s="118">
        <f t="shared" si="224"/>
        <v>6</v>
      </c>
      <c r="E280" s="116" t="str">
        <f>IFERROR(VLOOKUP(CONCATENATE(TEXT($B280,0),TEXT($C280,0),TEXT($D280,0)),'Input and Results'!$S:$V,E$1,),"")</f>
        <v>Olivia Riley</v>
      </c>
      <c r="F280" s="116" t="str">
        <f>IFERROR(VLOOKUP(CONCATENATE(TEXT($B280,0),TEXT($C280,0),TEXT($D280,0)),'Input and Results'!$S:$V,F$1,),"")</f>
        <v>De Havilland</v>
      </c>
      <c r="G280" s="121" t="str">
        <f>IFERROR(VLOOKUP(CONCATENATE(TEXT($B280,0),TEXT($C280,0),TEXT($D280,0)),'Input and Results'!$S:$V,G$1,),"")</f>
        <v>1.45.01</v>
      </c>
      <c r="H280" s="122">
        <v>104.49</v>
      </c>
      <c r="I280" s="123"/>
      <c r="J280" s="124"/>
      <c r="M280" s="86" t="str">
        <f t="shared" si="185"/>
        <v>6</v>
      </c>
      <c r="N280" s="86" t="str">
        <f t="shared" si="186"/>
        <v>6</v>
      </c>
      <c r="O280" s="86" t="str">
        <f>IF(N280&lt;&gt;"",VLOOKUP($N280,'Events and Heat count'!$B:$D,2,)&amp;" - "&amp;VLOOKUP($N280,'Events and Heat count'!$B:$D,3,),"")</f>
        <v>Year 5 Girls - 4x25m Individual Medley</v>
      </c>
      <c r="P280" s="86" t="str">
        <f t="shared" si="174"/>
        <v>1</v>
      </c>
      <c r="Q280" s="83" t="str">
        <f t="shared" si="218"/>
        <v>Olivia Riley</v>
      </c>
      <c r="R280" s="83" t="str">
        <f t="shared" si="219"/>
        <v>De Havilland</v>
      </c>
      <c r="S280" s="99" t="str">
        <f t="shared" si="177"/>
        <v>___________</v>
      </c>
    </row>
    <row r="281" spans="1:19" ht="20.100000000000001" customHeight="1" x14ac:dyDescent="0.2">
      <c r="A281" s="85" t="str">
        <f t="shared" si="221"/>
        <v>617</v>
      </c>
      <c r="B281" s="83">
        <f t="shared" ref="B281:C281" si="228">B280</f>
        <v>6</v>
      </c>
      <c r="C281" s="117">
        <f t="shared" si="228"/>
        <v>1</v>
      </c>
      <c r="D281" s="118">
        <f t="shared" si="224"/>
        <v>7</v>
      </c>
      <c r="E281" s="116" t="str">
        <f>IFERROR(VLOOKUP(CONCATENATE(TEXT($B281,0),TEXT($C281,0),TEXT($D281,0)),'Input and Results'!$S:$V,E$1,),"")</f>
        <v>Mia Hickman</v>
      </c>
      <c r="F281" s="116" t="str">
        <f>IFERROR(VLOOKUP(CONCATENATE(TEXT($B281,0),TEXT($C281,0),TEXT($D281,0)),'Input and Results'!$S:$V,F$1,),"")</f>
        <v>Berkhamsted</v>
      </c>
      <c r="G281" s="121" t="str">
        <f>IFERROR(VLOOKUP(CONCATENATE(TEXT($B281,0),TEXT($C281,0),TEXT($D281,0)),'Input and Results'!$S:$V,G$1,),"")</f>
        <v>1.48.53</v>
      </c>
      <c r="H281" s="122">
        <v>99.65</v>
      </c>
      <c r="I281" s="123"/>
      <c r="J281" s="124"/>
      <c r="M281" s="86" t="str">
        <f t="shared" si="185"/>
        <v>7</v>
      </c>
      <c r="N281" s="86" t="str">
        <f t="shared" si="186"/>
        <v>6</v>
      </c>
      <c r="O281" s="86" t="str">
        <f>IF(N281&lt;&gt;"",VLOOKUP($N281,'Events and Heat count'!$B:$D,2,)&amp;" - "&amp;VLOOKUP($N281,'Events and Heat count'!$B:$D,3,),"")</f>
        <v>Year 5 Girls - 4x25m Individual Medley</v>
      </c>
      <c r="P281" s="86" t="str">
        <f t="shared" si="174"/>
        <v>1</v>
      </c>
      <c r="Q281" s="83" t="str">
        <f t="shared" si="218"/>
        <v>Mia Hickman</v>
      </c>
      <c r="R281" s="83" t="str">
        <f t="shared" si="219"/>
        <v>Berkhamsted</v>
      </c>
      <c r="S281" s="99" t="str">
        <f t="shared" si="177"/>
        <v>___________</v>
      </c>
    </row>
    <row r="282" spans="1:19" ht="20.100000000000001" customHeight="1" x14ac:dyDescent="0.2">
      <c r="A282" s="85" t="str">
        <f t="shared" si="221"/>
        <v>618</v>
      </c>
      <c r="B282" s="83">
        <f t="shared" ref="B282:C282" si="229">B281</f>
        <v>6</v>
      </c>
      <c r="C282" s="117">
        <f t="shared" si="229"/>
        <v>1</v>
      </c>
      <c r="D282" s="118">
        <f t="shared" si="224"/>
        <v>8</v>
      </c>
      <c r="E282" s="116" t="str">
        <f>IFERROR(VLOOKUP(CONCATENATE(TEXT($B282,0),TEXT($C282,0),TEXT($D282,0)),'Input and Results'!$S:$V,E$1,),"")</f>
        <v/>
      </c>
      <c r="F282" s="116" t="str">
        <f>IFERROR(VLOOKUP(CONCATENATE(TEXT($B282,0),TEXT($C282,0),TEXT($D282,0)),'Input and Results'!$S:$V,F$1,),"")</f>
        <v/>
      </c>
      <c r="G282" s="121" t="str">
        <f>IFERROR(VLOOKUP(CONCATENATE(TEXT($B282,0),TEXT($C282,0),TEXT($D282,0)),'Input and Results'!$S:$V,G$1,),"")</f>
        <v/>
      </c>
      <c r="H282" s="122"/>
      <c r="I282" s="123"/>
      <c r="J282" s="124"/>
      <c r="M282" s="86" t="str">
        <f t="shared" si="185"/>
        <v>8</v>
      </c>
      <c r="N282" s="86" t="str">
        <f t="shared" si="186"/>
        <v>6</v>
      </c>
      <c r="O282" s="86" t="str">
        <f>IF(N282&lt;&gt;"",VLOOKUP($N282,'Events and Heat count'!$B:$D,2,)&amp;" - "&amp;VLOOKUP($N282,'Events and Heat count'!$B:$D,3,),"")</f>
        <v>Year 5 Girls - 4x25m Individual Medley</v>
      </c>
      <c r="P282" s="86" t="str">
        <f t="shared" si="174"/>
        <v>1</v>
      </c>
      <c r="Q282" s="83" t="str">
        <f t="shared" si="218"/>
        <v/>
      </c>
      <c r="R282" s="83" t="str">
        <f t="shared" si="219"/>
        <v/>
      </c>
      <c r="S282" s="99" t="str">
        <f t="shared" si="177"/>
        <v>___________</v>
      </c>
    </row>
    <row r="283" spans="1:19" s="87" customFormat="1" ht="249.95" customHeight="1" x14ac:dyDescent="0.2">
      <c r="B283" s="87">
        <f t="shared" ref="B283:C283" si="230">B282</f>
        <v>6</v>
      </c>
      <c r="C283" s="117">
        <f t="shared" si="230"/>
        <v>1</v>
      </c>
      <c r="D283" s="117"/>
      <c r="E283" s="117"/>
      <c r="F283" s="117"/>
      <c r="G283" s="117"/>
      <c r="H283" s="117"/>
      <c r="I283" s="125"/>
      <c r="J283" s="125"/>
      <c r="M283" s="104" t="str">
        <f t="shared" si="185"/>
        <v/>
      </c>
      <c r="N283" s="104" t="str">
        <f t="shared" si="186"/>
        <v/>
      </c>
      <c r="O283" s="104" t="str">
        <f>IF(N283&lt;&gt;"",VLOOKUP($N283,'Events and Heat count'!$B:$D,2,)&amp;" - "&amp;VLOOKUP($N283,'Events and Heat count'!$B:$D,3,),"")</f>
        <v/>
      </c>
      <c r="P283" s="104" t="str">
        <f t="shared" si="174"/>
        <v/>
      </c>
      <c r="Q283" s="87" t="str">
        <f t="shared" si="218"/>
        <v/>
      </c>
      <c r="R283" s="87" t="str">
        <f t="shared" si="219"/>
        <v/>
      </c>
      <c r="S283" s="105" t="str">
        <f t="shared" si="177"/>
        <v/>
      </c>
    </row>
    <row r="284" spans="1:19" ht="20.100000000000001" customHeight="1" x14ac:dyDescent="0.2">
      <c r="B284" s="83">
        <f t="shared" ref="B284" si="231">B283</f>
        <v>6</v>
      </c>
      <c r="C284" s="103" t="s">
        <v>368</v>
      </c>
      <c r="D284" s="119">
        <f>D270</f>
        <v>6</v>
      </c>
      <c r="E284" s="103" t="str">
        <f t="shared" ref="E284:F284" si="232">E270</f>
        <v>Year 5 Girls</v>
      </c>
      <c r="F284" s="103" t="str">
        <f t="shared" si="232"/>
        <v>4x25m Individual Medley</v>
      </c>
      <c r="G284" s="103"/>
      <c r="H284" s="103"/>
      <c r="I284" s="120"/>
      <c r="J284" s="120"/>
      <c r="M284" s="86" t="str">
        <f t="shared" si="185"/>
        <v/>
      </c>
      <c r="N284" s="86" t="str">
        <f t="shared" si="186"/>
        <v/>
      </c>
      <c r="O284" s="86" t="str">
        <f>IF(N284&lt;&gt;"",VLOOKUP($N284,'Events and Heat count'!$B:$D,2,)&amp;" - "&amp;VLOOKUP($N284,'Events and Heat count'!$B:$D,3,),"")</f>
        <v/>
      </c>
      <c r="P284" s="86" t="str">
        <f t="shared" si="174"/>
        <v/>
      </c>
      <c r="Q284" s="83" t="str">
        <f t="shared" si="218"/>
        <v/>
      </c>
      <c r="R284" s="83" t="str">
        <f t="shared" si="219"/>
        <v/>
      </c>
      <c r="S284" s="99" t="str">
        <f t="shared" si="177"/>
        <v/>
      </c>
    </row>
    <row r="285" spans="1:19" s="87" customFormat="1" ht="5.0999999999999996" customHeight="1" x14ac:dyDescent="0.2">
      <c r="B285" s="87">
        <f t="shared" ref="B285" si="233">B284</f>
        <v>6</v>
      </c>
      <c r="C285" s="117"/>
      <c r="D285" s="117"/>
      <c r="E285" s="117"/>
      <c r="F285" s="117"/>
      <c r="G285" s="117"/>
      <c r="H285" s="117"/>
      <c r="I285" s="125"/>
      <c r="J285" s="125"/>
      <c r="M285" s="104" t="str">
        <f t="shared" si="185"/>
        <v/>
      </c>
      <c r="N285" s="104" t="str">
        <f t="shared" si="186"/>
        <v/>
      </c>
      <c r="O285" s="104" t="str">
        <f>IF(N285&lt;&gt;"",VLOOKUP($N285,'Events and Heat count'!$B:$D,2,)&amp;" - "&amp;VLOOKUP($N285,'Events and Heat count'!$B:$D,3,),"")</f>
        <v/>
      </c>
      <c r="P285" s="104" t="str">
        <f t="shared" si="174"/>
        <v/>
      </c>
      <c r="Q285" s="87" t="str">
        <f t="shared" si="218"/>
        <v/>
      </c>
      <c r="R285" s="87" t="str">
        <f t="shared" si="219"/>
        <v/>
      </c>
      <c r="S285" s="105" t="str">
        <f t="shared" si="177"/>
        <v/>
      </c>
    </row>
    <row r="286" spans="1:19" ht="15" customHeight="1" x14ac:dyDescent="0.2">
      <c r="A286" s="85"/>
      <c r="B286" s="83">
        <f t="shared" ref="B286" si="234">B285</f>
        <v>6</v>
      </c>
      <c r="C286" s="117">
        <f>E286</f>
        <v>2</v>
      </c>
      <c r="D286" s="103" t="s">
        <v>367</v>
      </c>
      <c r="E286" s="119">
        <v>2</v>
      </c>
      <c r="M286" s="86" t="str">
        <f t="shared" si="185"/>
        <v/>
      </c>
      <c r="N286" s="86" t="str">
        <f t="shared" si="186"/>
        <v/>
      </c>
      <c r="O286" s="86" t="str">
        <f>IF(N286&lt;&gt;"",VLOOKUP($N286,'Events and Heat count'!$B:$D,2,)&amp;" - "&amp;VLOOKUP($N286,'Events and Heat count'!$B:$D,3,),"")</f>
        <v/>
      </c>
      <c r="P286" s="86" t="str">
        <f t="shared" si="174"/>
        <v/>
      </c>
      <c r="Q286" s="83" t="str">
        <f t="shared" si="218"/>
        <v/>
      </c>
      <c r="R286" s="83" t="str">
        <f t="shared" si="219"/>
        <v/>
      </c>
      <c r="S286" s="99" t="str">
        <f t="shared" si="177"/>
        <v/>
      </c>
    </row>
    <row r="287" spans="1:19" ht="5.0999999999999996" customHeight="1" x14ac:dyDescent="0.2">
      <c r="A287" s="85"/>
      <c r="B287" s="83">
        <f t="shared" ref="B287" si="235">B286</f>
        <v>6</v>
      </c>
      <c r="C287" s="117">
        <f>C286</f>
        <v>2</v>
      </c>
      <c r="M287" s="86" t="str">
        <f t="shared" si="185"/>
        <v/>
      </c>
      <c r="N287" s="86" t="str">
        <f t="shared" si="186"/>
        <v/>
      </c>
      <c r="O287" s="86" t="str">
        <f>IF(N287&lt;&gt;"",VLOOKUP($N287,'Events and Heat count'!$B:$D,2,)&amp;" - "&amp;VLOOKUP($N287,'Events and Heat count'!$B:$D,3,),"")</f>
        <v/>
      </c>
      <c r="P287" s="86" t="str">
        <f t="shared" si="174"/>
        <v/>
      </c>
      <c r="Q287" s="83" t="str">
        <f t="shared" si="218"/>
        <v/>
      </c>
      <c r="R287" s="83" t="str">
        <f t="shared" si="219"/>
        <v/>
      </c>
      <c r="S287" s="99" t="str">
        <f t="shared" si="177"/>
        <v/>
      </c>
    </row>
    <row r="288" spans="1:19" ht="15" customHeight="1" x14ac:dyDescent="0.2">
      <c r="A288" s="85"/>
      <c r="B288" s="83">
        <f t="shared" ref="B288:C288" si="236">B287</f>
        <v>6</v>
      </c>
      <c r="C288" s="117">
        <f t="shared" si="236"/>
        <v>2</v>
      </c>
      <c r="D288" s="103" t="s">
        <v>366</v>
      </c>
      <c r="E288" s="103" t="s">
        <v>369</v>
      </c>
      <c r="F288" s="103" t="s">
        <v>374</v>
      </c>
      <c r="G288" s="103" t="s">
        <v>380</v>
      </c>
      <c r="H288" s="103"/>
      <c r="I288" s="120" t="s">
        <v>381</v>
      </c>
      <c r="J288" s="120" t="s">
        <v>382</v>
      </c>
      <c r="M288" s="86" t="str">
        <f t="shared" si="185"/>
        <v/>
      </c>
      <c r="N288" s="86" t="str">
        <f t="shared" si="186"/>
        <v/>
      </c>
      <c r="O288" s="86" t="str">
        <f>IF(N288&lt;&gt;"",VLOOKUP($N288,'Events and Heat count'!$B:$D,2,)&amp;" - "&amp;VLOOKUP($N288,'Events and Heat count'!$B:$D,3,),"")</f>
        <v/>
      </c>
      <c r="P288" s="86" t="str">
        <f t="shared" si="174"/>
        <v/>
      </c>
      <c r="Q288" s="83" t="str">
        <f t="shared" si="218"/>
        <v/>
      </c>
      <c r="R288" s="83" t="str">
        <f t="shared" si="219"/>
        <v/>
      </c>
      <c r="S288" s="99" t="str">
        <f t="shared" si="177"/>
        <v/>
      </c>
    </row>
    <row r="289" spans="1:19" ht="20.100000000000001" customHeight="1" x14ac:dyDescent="0.2">
      <c r="A289" s="85" t="str">
        <f>CONCATENATE(TEXT($B289,0),TEXT($C289,0),TEXT($D289,0))</f>
        <v>621</v>
      </c>
      <c r="B289" s="83">
        <f t="shared" ref="B289:C289" si="237">B288</f>
        <v>6</v>
      </c>
      <c r="C289" s="117">
        <f t="shared" si="237"/>
        <v>2</v>
      </c>
      <c r="D289" s="118">
        <v>1</v>
      </c>
      <c r="E289" s="116" t="str">
        <f>IFERROR(VLOOKUP(CONCATENATE(TEXT($B289,0),TEXT($C289,0),TEXT($D289,0)),'Input and Results'!$S:$V,E$1,),"")</f>
        <v>Áine Dunwoodie</v>
      </c>
      <c r="F289" s="116" t="str">
        <f>IFERROR(VLOOKUP(CONCATENATE(TEXT($B289,0),TEXT($C289,0),TEXT($D289,0)),'Input and Results'!$S:$V,F$1,),"")</f>
        <v>Abbot's Hill</v>
      </c>
      <c r="G289" s="121" t="str">
        <f>IFERROR(VLOOKUP(CONCATENATE(TEXT($B289,0),TEXT($C289,0),TEXT($D289,0)),'Input and Results'!$S:$V,G$1,),"")</f>
        <v>1.41.71</v>
      </c>
      <c r="H289" s="122">
        <v>112.3</v>
      </c>
      <c r="I289" s="123"/>
      <c r="J289" s="124"/>
      <c r="M289" s="118" t="str">
        <f t="shared" si="185"/>
        <v>1</v>
      </c>
      <c r="N289" s="118" t="str">
        <f t="shared" si="186"/>
        <v>6</v>
      </c>
      <c r="O289" s="118" t="str">
        <f>IF(N289&lt;&gt;"",VLOOKUP($N289,'Events and Heat count'!$B:$D,2,)&amp;" - "&amp;VLOOKUP($N289,'Events and Heat count'!$B:$D,3,),"")</f>
        <v>Year 5 Girls - 4x25m Individual Medley</v>
      </c>
      <c r="P289" s="118" t="str">
        <f t="shared" si="174"/>
        <v>2</v>
      </c>
      <c r="Q289" s="116" t="str">
        <f t="shared" si="218"/>
        <v>Áine Dunwoodie</v>
      </c>
      <c r="R289" s="116" t="str">
        <f t="shared" si="219"/>
        <v>Abbot's Hill</v>
      </c>
      <c r="S289" s="129" t="str">
        <f t="shared" si="177"/>
        <v>___________</v>
      </c>
    </row>
    <row r="290" spans="1:19" ht="20.100000000000001" customHeight="1" x14ac:dyDescent="0.2">
      <c r="A290" s="85" t="str">
        <f t="shared" ref="A290:A296" si="238">CONCATENATE(TEXT($B290,0),TEXT($C290,0),TEXT($D290,0))</f>
        <v>622</v>
      </c>
      <c r="B290" s="83">
        <f t="shared" ref="B290:C290" si="239">B289</f>
        <v>6</v>
      </c>
      <c r="C290" s="117">
        <f t="shared" si="239"/>
        <v>2</v>
      </c>
      <c r="D290" s="118">
        <f>D289+1</f>
        <v>2</v>
      </c>
      <c r="E290" s="116" t="str">
        <f>IFERROR(VLOOKUP(CONCATENATE(TEXT($B290,0),TEXT($C290,0),TEXT($D290,0)),'Input and Results'!$S:$V,E$1,),"")</f>
        <v>Maya Ghosh</v>
      </c>
      <c r="F290" s="116" t="str">
        <f>IFERROR(VLOOKUP(CONCATENATE(TEXT($B290,0),TEXT($C290,0),TEXT($D290,0)),'Input and Results'!$S:$V,F$1,),"")</f>
        <v>Manor Lodge</v>
      </c>
      <c r="G290" s="121" t="str">
        <f>IFERROR(VLOOKUP(CONCATENATE(TEXT($B290,0),TEXT($C290,0),TEXT($D290,0)),'Input and Results'!$S:$V,G$1,),"")</f>
        <v>1.40.54</v>
      </c>
      <c r="H290" s="122">
        <v>101.56</v>
      </c>
      <c r="I290" s="123"/>
      <c r="J290" s="124"/>
      <c r="M290" s="86" t="str">
        <f t="shared" si="185"/>
        <v>2</v>
      </c>
      <c r="N290" s="86" t="str">
        <f t="shared" si="186"/>
        <v>6</v>
      </c>
      <c r="O290" s="86" t="str">
        <f>IF(N290&lt;&gt;"",VLOOKUP($N290,'Events and Heat count'!$B:$D,2,)&amp;" - "&amp;VLOOKUP($N290,'Events and Heat count'!$B:$D,3,),"")</f>
        <v>Year 5 Girls - 4x25m Individual Medley</v>
      </c>
      <c r="P290" s="86" t="str">
        <f t="shared" si="174"/>
        <v>2</v>
      </c>
      <c r="Q290" s="83" t="str">
        <f t="shared" si="218"/>
        <v>Maya Ghosh</v>
      </c>
      <c r="R290" s="83" t="str">
        <f t="shared" si="219"/>
        <v>Manor Lodge</v>
      </c>
      <c r="S290" s="99" t="str">
        <f t="shared" si="177"/>
        <v>___________</v>
      </c>
    </row>
    <row r="291" spans="1:19" ht="20.100000000000001" customHeight="1" x14ac:dyDescent="0.2">
      <c r="A291" s="85" t="str">
        <f t="shared" si="238"/>
        <v>623</v>
      </c>
      <c r="B291" s="83">
        <f t="shared" ref="B291:C291" si="240">B290</f>
        <v>6</v>
      </c>
      <c r="C291" s="117">
        <f t="shared" si="240"/>
        <v>2</v>
      </c>
      <c r="D291" s="118">
        <f t="shared" ref="D291:D296" si="241">D290+1</f>
        <v>3</v>
      </c>
      <c r="E291" s="116" t="str">
        <f>IFERROR(VLOOKUP(CONCATENATE(TEXT($B291,0),TEXT($C291,0),TEXT($D291,0)),'Input and Results'!$S:$V,E$1,),"")</f>
        <v>Amelia Dewar</v>
      </c>
      <c r="F291" s="116" t="str">
        <f>IFERROR(VLOOKUP(CONCATENATE(TEXT($B291,0),TEXT($C291,0),TEXT($D291,0)),'Input and Results'!$S:$V,F$1,),"")</f>
        <v>Berkhamsted</v>
      </c>
      <c r="G291" s="121" t="str">
        <f>IFERROR(VLOOKUP(CONCATENATE(TEXT($B291,0),TEXT($C291,0),TEXT($D291,0)),'Input and Results'!$S:$V,G$1,),"")</f>
        <v>1.39.14</v>
      </c>
      <c r="H291" s="122">
        <v>108.11</v>
      </c>
      <c r="I291" s="123"/>
      <c r="J291" s="124"/>
      <c r="M291" s="86" t="str">
        <f t="shared" si="185"/>
        <v>3</v>
      </c>
      <c r="N291" s="86" t="str">
        <f t="shared" si="186"/>
        <v>6</v>
      </c>
      <c r="O291" s="86" t="str">
        <f>IF(N291&lt;&gt;"",VLOOKUP($N291,'Events and Heat count'!$B:$D,2,)&amp;" - "&amp;VLOOKUP($N291,'Events and Heat count'!$B:$D,3,),"")</f>
        <v>Year 5 Girls - 4x25m Individual Medley</v>
      </c>
      <c r="P291" s="86" t="str">
        <f t="shared" si="174"/>
        <v>2</v>
      </c>
      <c r="Q291" s="83" t="str">
        <f t="shared" si="218"/>
        <v>Amelia Dewar</v>
      </c>
      <c r="R291" s="83" t="str">
        <f t="shared" si="219"/>
        <v>Berkhamsted</v>
      </c>
      <c r="S291" s="99" t="str">
        <f t="shared" si="177"/>
        <v>___________</v>
      </c>
    </row>
    <row r="292" spans="1:19" ht="20.100000000000001" customHeight="1" x14ac:dyDescent="0.2">
      <c r="A292" s="85" t="str">
        <f t="shared" si="238"/>
        <v>624</v>
      </c>
      <c r="B292" s="83">
        <f t="shared" ref="B292:C292" si="242">B291</f>
        <v>6</v>
      </c>
      <c r="C292" s="117">
        <f t="shared" si="242"/>
        <v>2</v>
      </c>
      <c r="D292" s="118">
        <f t="shared" si="241"/>
        <v>4</v>
      </c>
      <c r="E292" s="116" t="str">
        <f>IFERROR(VLOOKUP(CONCATENATE(TEXT($B292,0),TEXT($C292,0),TEXT($D292,0)),'Input and Results'!$S:$V,E$1,),"")</f>
        <v>Tsala Bernholt</v>
      </c>
      <c r="F292" s="116" t="str">
        <f>IFERROR(VLOOKUP(CONCATENATE(TEXT($B292,0),TEXT($C292,0),TEXT($D292,0)),'Input and Results'!$S:$V,F$1,),"")</f>
        <v>Haberdashers Girls</v>
      </c>
      <c r="G292" s="121" t="str">
        <f>IFERROR(VLOOKUP(CONCATENATE(TEXT($B292,0),TEXT($C292,0),TEXT($D292,0)),'Input and Results'!$S:$V,G$1,),"")</f>
        <v>1.37.55</v>
      </c>
      <c r="H292" s="122">
        <v>82.6</v>
      </c>
      <c r="I292" s="123"/>
      <c r="J292" s="124"/>
      <c r="M292" s="86" t="str">
        <f t="shared" si="185"/>
        <v>4</v>
      </c>
      <c r="N292" s="86" t="str">
        <f t="shared" si="186"/>
        <v>6</v>
      </c>
      <c r="O292" s="86" t="str">
        <f>IF(N292&lt;&gt;"",VLOOKUP($N292,'Events and Heat count'!$B:$D,2,)&amp;" - "&amp;VLOOKUP($N292,'Events and Heat count'!$B:$D,3,),"")</f>
        <v>Year 5 Girls - 4x25m Individual Medley</v>
      </c>
      <c r="P292" s="86" t="str">
        <f t="shared" si="174"/>
        <v>2</v>
      </c>
      <c r="Q292" s="83" t="str">
        <f t="shared" si="218"/>
        <v>Tsala Bernholt</v>
      </c>
      <c r="R292" s="83" t="str">
        <f t="shared" si="219"/>
        <v>Haberdashers Girls</v>
      </c>
      <c r="S292" s="99" t="str">
        <f t="shared" si="177"/>
        <v>___________</v>
      </c>
    </row>
    <row r="293" spans="1:19" ht="20.100000000000001" customHeight="1" x14ac:dyDescent="0.2">
      <c r="A293" s="85" t="str">
        <f t="shared" si="238"/>
        <v>625</v>
      </c>
      <c r="B293" s="83">
        <f t="shared" ref="B293:C293" si="243">B292</f>
        <v>6</v>
      </c>
      <c r="C293" s="117">
        <f t="shared" si="243"/>
        <v>2</v>
      </c>
      <c r="D293" s="118">
        <f t="shared" si="241"/>
        <v>5</v>
      </c>
      <c r="E293" s="116" t="str">
        <f>IFERROR(VLOOKUP(CONCATENATE(TEXT($B293,0),TEXT($C293,0),TEXT($D293,0)),'Input and Results'!$S:$V,E$1,),"")</f>
        <v>Annie Reynolds</v>
      </c>
      <c r="F293" s="116" t="str">
        <f>IFERROR(VLOOKUP(CONCATENATE(TEXT($B293,0),TEXT($C293,0),TEXT($D293,0)),'Input and Results'!$S:$V,F$1,),"")</f>
        <v>Heatherton House</v>
      </c>
      <c r="G293" s="121" t="str">
        <f>IFERROR(VLOOKUP(CONCATENATE(TEXT($B293,0),TEXT($C293,0),TEXT($D293,0)),'Input and Results'!$S:$V,G$1,),"")</f>
        <v>1.37.69</v>
      </c>
      <c r="H293" s="122">
        <v>95.64</v>
      </c>
      <c r="I293" s="123"/>
      <c r="J293" s="124"/>
      <c r="M293" s="86" t="str">
        <f t="shared" si="185"/>
        <v>5</v>
      </c>
      <c r="N293" s="86" t="str">
        <f t="shared" si="186"/>
        <v>6</v>
      </c>
      <c r="O293" s="86" t="str">
        <f>IF(N293&lt;&gt;"",VLOOKUP($N293,'Events and Heat count'!$B:$D,2,)&amp;" - "&amp;VLOOKUP($N293,'Events and Heat count'!$B:$D,3,),"")</f>
        <v>Year 5 Girls - 4x25m Individual Medley</v>
      </c>
      <c r="P293" s="86" t="str">
        <f t="shared" si="174"/>
        <v>2</v>
      </c>
      <c r="Q293" s="83" t="str">
        <f t="shared" si="218"/>
        <v>Annie Reynolds</v>
      </c>
      <c r="R293" s="83" t="str">
        <f t="shared" si="219"/>
        <v>Heatherton House</v>
      </c>
      <c r="S293" s="99" t="str">
        <f t="shared" si="177"/>
        <v>___________</v>
      </c>
    </row>
    <row r="294" spans="1:19" ht="20.100000000000001" customHeight="1" x14ac:dyDescent="0.2">
      <c r="A294" s="85" t="str">
        <f t="shared" si="238"/>
        <v>626</v>
      </c>
      <c r="B294" s="83">
        <f t="shared" ref="B294:C294" si="244">B293</f>
        <v>6</v>
      </c>
      <c r="C294" s="117">
        <f t="shared" si="244"/>
        <v>2</v>
      </c>
      <c r="D294" s="118">
        <f t="shared" si="241"/>
        <v>6</v>
      </c>
      <c r="E294" s="116" t="str">
        <f>IFERROR(VLOOKUP(CONCATENATE(TEXT($B294,0),TEXT($C294,0),TEXT($D294,0)),'Input and Results'!$S:$V,E$1,),"")</f>
        <v>Christina Soulsby</v>
      </c>
      <c r="F294" s="116" t="str">
        <f>IFERROR(VLOOKUP(CONCATENATE(TEXT($B294,0),TEXT($C294,0),TEXT($D294,0)),'Input and Results'!$S:$V,F$1,),"")</f>
        <v>Berkhamsted</v>
      </c>
      <c r="G294" s="121" t="str">
        <f>IFERROR(VLOOKUP(CONCATENATE(TEXT($B294,0),TEXT($C294,0),TEXT($D294,0)),'Input and Results'!$S:$V,G$1,),"")</f>
        <v>1.40.43</v>
      </c>
      <c r="H294" s="122">
        <v>95.25</v>
      </c>
      <c r="I294" s="123"/>
      <c r="J294" s="124"/>
      <c r="M294" s="86" t="str">
        <f t="shared" si="185"/>
        <v>6</v>
      </c>
      <c r="N294" s="86" t="str">
        <f t="shared" si="186"/>
        <v>6</v>
      </c>
      <c r="O294" s="86" t="str">
        <f>IF(N294&lt;&gt;"",VLOOKUP($N294,'Events and Heat count'!$B:$D,2,)&amp;" - "&amp;VLOOKUP($N294,'Events and Heat count'!$B:$D,3,),"")</f>
        <v>Year 5 Girls - 4x25m Individual Medley</v>
      </c>
      <c r="P294" s="86" t="str">
        <f t="shared" si="174"/>
        <v>2</v>
      </c>
      <c r="Q294" s="83" t="str">
        <f t="shared" si="218"/>
        <v>Christina Soulsby</v>
      </c>
      <c r="R294" s="83" t="str">
        <f t="shared" si="219"/>
        <v>Berkhamsted</v>
      </c>
      <c r="S294" s="99" t="str">
        <f t="shared" si="177"/>
        <v>___________</v>
      </c>
    </row>
    <row r="295" spans="1:19" ht="20.100000000000001" customHeight="1" x14ac:dyDescent="0.2">
      <c r="A295" s="85" t="str">
        <f t="shared" si="238"/>
        <v>627</v>
      </c>
      <c r="B295" s="83">
        <f t="shared" ref="B295:C295" si="245">B294</f>
        <v>6</v>
      </c>
      <c r="C295" s="117">
        <f t="shared" si="245"/>
        <v>2</v>
      </c>
      <c r="D295" s="118">
        <f t="shared" si="241"/>
        <v>7</v>
      </c>
      <c r="E295" s="116" t="str">
        <f>IFERROR(VLOOKUP(CONCATENATE(TEXT($B295,0),TEXT($C295,0),TEXT($D295,0)),'Input and Results'!$S:$V,E$1,),"")</f>
        <v>Yasmin Meadows</v>
      </c>
      <c r="F295" s="116" t="str">
        <f>IFERROR(VLOOKUP(CONCATENATE(TEXT($B295,0),TEXT($C295,0),TEXT($D295,0)),'Input and Results'!$S:$V,F$1,),"")</f>
        <v>St John Fisher</v>
      </c>
      <c r="G295" s="121" t="str">
        <f>IFERROR(VLOOKUP(CONCATENATE(TEXT($B295,0),TEXT($C295,0),TEXT($D295,0)),'Input and Results'!$S:$V,G$1,),"")</f>
        <v>1.41.04</v>
      </c>
      <c r="H295" s="122">
        <v>103.22</v>
      </c>
      <c r="I295" s="123"/>
      <c r="J295" s="124"/>
      <c r="M295" s="86" t="str">
        <f t="shared" si="185"/>
        <v>7</v>
      </c>
      <c r="N295" s="86" t="str">
        <f t="shared" si="186"/>
        <v>6</v>
      </c>
      <c r="O295" s="86" t="str">
        <f>IF(N295&lt;&gt;"",VLOOKUP($N295,'Events and Heat count'!$B:$D,2,)&amp;" - "&amp;VLOOKUP($N295,'Events and Heat count'!$B:$D,3,),"")</f>
        <v>Year 5 Girls - 4x25m Individual Medley</v>
      </c>
      <c r="P295" s="86" t="str">
        <f t="shared" si="174"/>
        <v>2</v>
      </c>
      <c r="Q295" s="83" t="str">
        <f t="shared" si="218"/>
        <v>Yasmin Meadows</v>
      </c>
      <c r="R295" s="83" t="str">
        <f t="shared" si="219"/>
        <v>St John Fisher</v>
      </c>
      <c r="S295" s="99" t="str">
        <f t="shared" si="177"/>
        <v>___________</v>
      </c>
    </row>
    <row r="296" spans="1:19" ht="20.100000000000001" customHeight="1" x14ac:dyDescent="0.2">
      <c r="A296" s="85" t="str">
        <f t="shared" si="238"/>
        <v>628</v>
      </c>
      <c r="B296" s="83">
        <f t="shared" ref="B296:C296" si="246">B295</f>
        <v>6</v>
      </c>
      <c r="C296" s="117">
        <f t="shared" si="246"/>
        <v>2</v>
      </c>
      <c r="D296" s="118">
        <f t="shared" si="241"/>
        <v>8</v>
      </c>
      <c r="E296" s="116" t="str">
        <f>IFERROR(VLOOKUP(CONCATENATE(TEXT($B296,0),TEXT($C296,0),TEXT($D296,0)),'Input and Results'!$S:$V,E$1,),"")</f>
        <v>Molly Hagan</v>
      </c>
      <c r="F296" s="116" t="str">
        <f>IFERROR(VLOOKUP(CONCATENATE(TEXT($B296,0),TEXT($C296,0),TEXT($D296,0)),'Input and Results'!$S:$V,F$1,),"")</f>
        <v>Heath Mount</v>
      </c>
      <c r="G296" s="121" t="str">
        <f>IFERROR(VLOOKUP(CONCATENATE(TEXT($B296,0),TEXT($C296,0),TEXT($D296,0)),'Input and Results'!$S:$V,G$1,),"")</f>
        <v>1.41.86</v>
      </c>
      <c r="H296" s="122">
        <v>100.42</v>
      </c>
      <c r="I296" s="123"/>
      <c r="J296" s="124"/>
      <c r="M296" s="86" t="str">
        <f t="shared" si="185"/>
        <v>8</v>
      </c>
      <c r="N296" s="86" t="str">
        <f t="shared" si="186"/>
        <v>6</v>
      </c>
      <c r="O296" s="86" t="str">
        <f>IF(N296&lt;&gt;"",VLOOKUP($N296,'Events and Heat count'!$B:$D,2,)&amp;" - "&amp;VLOOKUP($N296,'Events and Heat count'!$B:$D,3,),"")</f>
        <v>Year 5 Girls - 4x25m Individual Medley</v>
      </c>
      <c r="P296" s="86" t="str">
        <f t="shared" si="174"/>
        <v>2</v>
      </c>
      <c r="Q296" s="83" t="str">
        <f t="shared" si="218"/>
        <v>Molly Hagan</v>
      </c>
      <c r="R296" s="83" t="str">
        <f t="shared" si="219"/>
        <v>Heath Mount</v>
      </c>
      <c r="S296" s="99" t="str">
        <f t="shared" si="177"/>
        <v>___________</v>
      </c>
    </row>
    <row r="297" spans="1:19" s="87" customFormat="1" ht="249.95" customHeight="1" x14ac:dyDescent="0.2">
      <c r="B297" s="87">
        <f t="shared" ref="B297:C297" si="247">B296</f>
        <v>6</v>
      </c>
      <c r="C297" s="117">
        <f t="shared" si="247"/>
        <v>2</v>
      </c>
      <c r="D297" s="117"/>
      <c r="E297" s="117"/>
      <c r="F297" s="117"/>
      <c r="G297" s="117"/>
      <c r="H297" s="117"/>
      <c r="I297" s="125"/>
      <c r="J297" s="125"/>
      <c r="M297" s="104" t="str">
        <f t="shared" si="185"/>
        <v/>
      </c>
      <c r="N297" s="104" t="str">
        <f t="shared" si="186"/>
        <v/>
      </c>
      <c r="O297" s="104" t="str">
        <f>IF(N297&lt;&gt;"",VLOOKUP($N297,'Events and Heat count'!$B:$D,2,)&amp;" - "&amp;VLOOKUP($N297,'Events and Heat count'!$B:$D,3,),"")</f>
        <v/>
      </c>
      <c r="P297" s="104" t="str">
        <f t="shared" si="174"/>
        <v/>
      </c>
      <c r="Q297" s="87" t="str">
        <f t="shared" si="218"/>
        <v/>
      </c>
      <c r="R297" s="87" t="str">
        <f t="shared" si="219"/>
        <v/>
      </c>
      <c r="S297" s="105" t="str">
        <f t="shared" si="177"/>
        <v/>
      </c>
    </row>
    <row r="298" spans="1:19" ht="20.100000000000001" customHeight="1" x14ac:dyDescent="0.2">
      <c r="B298" s="83">
        <f t="shared" ref="B298" si="248">B297</f>
        <v>6</v>
      </c>
      <c r="C298" s="103" t="s">
        <v>368</v>
      </c>
      <c r="D298" s="119">
        <f>D270</f>
        <v>6</v>
      </c>
      <c r="E298" s="103" t="str">
        <f t="shared" ref="E298:F298" si="249">E270</f>
        <v>Year 5 Girls</v>
      </c>
      <c r="F298" s="103" t="str">
        <f t="shared" si="249"/>
        <v>4x25m Individual Medley</v>
      </c>
      <c r="G298" s="103"/>
      <c r="H298" s="103"/>
      <c r="I298" s="120"/>
      <c r="J298" s="120"/>
      <c r="M298" s="86" t="str">
        <f t="shared" si="185"/>
        <v/>
      </c>
      <c r="N298" s="86" t="str">
        <f t="shared" si="186"/>
        <v/>
      </c>
      <c r="O298" s="86" t="str">
        <f>IF(N298&lt;&gt;"",VLOOKUP($N298,'Events and Heat count'!$B:$D,2,)&amp;" - "&amp;VLOOKUP($N298,'Events and Heat count'!$B:$D,3,),"")</f>
        <v/>
      </c>
      <c r="P298" s="86" t="str">
        <f t="shared" si="174"/>
        <v/>
      </c>
      <c r="Q298" s="83" t="str">
        <f t="shared" si="218"/>
        <v/>
      </c>
      <c r="R298" s="83" t="str">
        <f t="shared" si="219"/>
        <v/>
      </c>
      <c r="S298" s="99" t="str">
        <f t="shared" si="177"/>
        <v/>
      </c>
    </row>
    <row r="299" spans="1:19" s="87" customFormat="1" ht="5.0999999999999996" customHeight="1" x14ac:dyDescent="0.2">
      <c r="B299" s="87">
        <f t="shared" ref="B299" si="250">B298</f>
        <v>6</v>
      </c>
      <c r="C299" s="117"/>
      <c r="D299" s="117"/>
      <c r="E299" s="117"/>
      <c r="F299" s="117"/>
      <c r="G299" s="117"/>
      <c r="H299" s="117"/>
      <c r="I299" s="125"/>
      <c r="J299" s="125"/>
      <c r="M299" s="104" t="str">
        <f t="shared" si="185"/>
        <v/>
      </c>
      <c r="N299" s="104" t="str">
        <f t="shared" si="186"/>
        <v/>
      </c>
      <c r="O299" s="104" t="str">
        <f>IF(N299&lt;&gt;"",VLOOKUP($N299,'Events and Heat count'!$B:$D,2,)&amp;" - "&amp;VLOOKUP($N299,'Events and Heat count'!$B:$D,3,),"")</f>
        <v/>
      </c>
      <c r="P299" s="104" t="str">
        <f t="shared" si="174"/>
        <v/>
      </c>
      <c r="Q299" s="87" t="str">
        <f t="shared" si="218"/>
        <v/>
      </c>
      <c r="R299" s="87" t="str">
        <f t="shared" si="219"/>
        <v/>
      </c>
      <c r="S299" s="105" t="str">
        <f t="shared" si="177"/>
        <v/>
      </c>
    </row>
    <row r="300" spans="1:19" ht="15" customHeight="1" x14ac:dyDescent="0.2">
      <c r="A300" s="85"/>
      <c r="B300" s="83">
        <f t="shared" ref="B300" si="251">B299</f>
        <v>6</v>
      </c>
      <c r="C300" s="117">
        <f>E300</f>
        <v>3</v>
      </c>
      <c r="D300" s="103" t="s">
        <v>367</v>
      </c>
      <c r="E300" s="119">
        <v>3</v>
      </c>
      <c r="M300" s="86" t="str">
        <f t="shared" si="185"/>
        <v/>
      </c>
      <c r="N300" s="86" t="str">
        <f t="shared" si="186"/>
        <v/>
      </c>
      <c r="O300" s="86" t="str">
        <f>IF(N300&lt;&gt;"",VLOOKUP($N300,'Events and Heat count'!$B:$D,2,)&amp;" - "&amp;VLOOKUP($N300,'Events and Heat count'!$B:$D,3,),"")</f>
        <v/>
      </c>
      <c r="P300" s="86" t="str">
        <f t="shared" si="174"/>
        <v/>
      </c>
      <c r="Q300" s="83" t="str">
        <f t="shared" si="218"/>
        <v/>
      </c>
      <c r="R300" s="83" t="str">
        <f t="shared" si="219"/>
        <v/>
      </c>
      <c r="S300" s="99" t="str">
        <f t="shared" si="177"/>
        <v/>
      </c>
    </row>
    <row r="301" spans="1:19" ht="5.0999999999999996" customHeight="1" x14ac:dyDescent="0.2">
      <c r="A301" s="85"/>
      <c r="B301" s="83">
        <f t="shared" ref="B301" si="252">B300</f>
        <v>6</v>
      </c>
      <c r="C301" s="117">
        <f>C300</f>
        <v>3</v>
      </c>
      <c r="M301" s="86" t="str">
        <f t="shared" si="185"/>
        <v/>
      </c>
      <c r="N301" s="86" t="str">
        <f t="shared" si="186"/>
        <v/>
      </c>
      <c r="O301" s="86" t="str">
        <f>IF(N301&lt;&gt;"",VLOOKUP($N301,'Events and Heat count'!$B:$D,2,)&amp;" - "&amp;VLOOKUP($N301,'Events and Heat count'!$B:$D,3,),"")</f>
        <v/>
      </c>
      <c r="P301" s="86" t="str">
        <f t="shared" si="174"/>
        <v/>
      </c>
      <c r="Q301" s="83" t="str">
        <f t="shared" si="218"/>
        <v/>
      </c>
      <c r="R301" s="83" t="str">
        <f t="shared" si="219"/>
        <v/>
      </c>
      <c r="S301" s="99" t="str">
        <f t="shared" si="177"/>
        <v/>
      </c>
    </row>
    <row r="302" spans="1:19" ht="15" customHeight="1" x14ac:dyDescent="0.2">
      <c r="A302" s="85"/>
      <c r="B302" s="83">
        <f t="shared" ref="B302:C302" si="253">B301</f>
        <v>6</v>
      </c>
      <c r="C302" s="117">
        <f t="shared" si="253"/>
        <v>3</v>
      </c>
      <c r="D302" s="103" t="s">
        <v>366</v>
      </c>
      <c r="E302" s="103" t="s">
        <v>369</v>
      </c>
      <c r="F302" s="103" t="s">
        <v>374</v>
      </c>
      <c r="G302" s="103" t="s">
        <v>380</v>
      </c>
      <c r="H302" s="103"/>
      <c r="I302" s="120" t="s">
        <v>381</v>
      </c>
      <c r="J302" s="120" t="s">
        <v>382</v>
      </c>
      <c r="M302" s="86" t="str">
        <f t="shared" si="185"/>
        <v/>
      </c>
      <c r="N302" s="86" t="str">
        <f t="shared" si="186"/>
        <v/>
      </c>
      <c r="O302" s="86" t="str">
        <f>IF(N302&lt;&gt;"",VLOOKUP($N302,'Events and Heat count'!$B:$D,2,)&amp;" - "&amp;VLOOKUP($N302,'Events and Heat count'!$B:$D,3,),"")</f>
        <v/>
      </c>
      <c r="P302" s="86" t="str">
        <f t="shared" si="174"/>
        <v/>
      </c>
      <c r="Q302" s="83" t="str">
        <f t="shared" si="218"/>
        <v/>
      </c>
      <c r="R302" s="83" t="str">
        <f t="shared" si="219"/>
        <v/>
      </c>
      <c r="S302" s="99" t="str">
        <f t="shared" si="177"/>
        <v/>
      </c>
    </row>
    <row r="303" spans="1:19" ht="20.100000000000001" customHeight="1" x14ac:dyDescent="0.2">
      <c r="A303" s="85" t="str">
        <f>CONCATENATE(TEXT($B303,0),TEXT($C303,0),TEXT($D303,0))</f>
        <v>631</v>
      </c>
      <c r="B303" s="83">
        <f t="shared" ref="B303:C303" si="254">B302</f>
        <v>6</v>
      </c>
      <c r="C303" s="117">
        <f t="shared" si="254"/>
        <v>3</v>
      </c>
      <c r="D303" s="118">
        <v>1</v>
      </c>
      <c r="E303" s="116" t="str">
        <f>IFERROR(VLOOKUP(CONCATENATE(TEXT($B303,0),TEXT($C303,0),TEXT($D303,0)),'Input and Results'!$S:$V,E$1,),"")</f>
        <v>Alexandra Braniff</v>
      </c>
      <c r="F303" s="116" t="str">
        <f>IFERROR(VLOOKUP(CONCATENATE(TEXT($B303,0),TEXT($C303,0),TEXT($D303,0)),'Input and Results'!$S:$V,F$1,),"")</f>
        <v>Cassiobury</v>
      </c>
      <c r="G303" s="121" t="str">
        <f>IFERROR(VLOOKUP(CONCATENATE(TEXT($B303,0),TEXT($C303,0),TEXT($D303,0)),'Input and Results'!$S:$V,G$1,),"")</f>
        <v>1.37.20</v>
      </c>
      <c r="H303" s="122">
        <v>92.46</v>
      </c>
      <c r="I303" s="123"/>
      <c r="J303" s="124"/>
      <c r="M303" s="118" t="str">
        <f t="shared" si="185"/>
        <v>1</v>
      </c>
      <c r="N303" s="118" t="str">
        <f t="shared" si="186"/>
        <v>6</v>
      </c>
      <c r="O303" s="118" t="str">
        <f>IF(N303&lt;&gt;"",VLOOKUP($N303,'Events and Heat count'!$B:$D,2,)&amp;" - "&amp;VLOOKUP($N303,'Events and Heat count'!$B:$D,3,),"")</f>
        <v>Year 5 Girls - 4x25m Individual Medley</v>
      </c>
      <c r="P303" s="118" t="str">
        <f t="shared" si="174"/>
        <v>3</v>
      </c>
      <c r="Q303" s="116" t="str">
        <f t="shared" si="218"/>
        <v>Alexandra Braniff</v>
      </c>
      <c r="R303" s="116" t="str">
        <f t="shared" si="219"/>
        <v>Cassiobury</v>
      </c>
      <c r="S303" s="129" t="str">
        <f t="shared" si="177"/>
        <v>___________</v>
      </c>
    </row>
    <row r="304" spans="1:19" ht="20.100000000000001" customHeight="1" x14ac:dyDescent="0.2">
      <c r="A304" s="85" t="str">
        <f t="shared" ref="A304:A310" si="255">CONCATENATE(TEXT($B304,0),TEXT($C304,0),TEXT($D304,0))</f>
        <v>632</v>
      </c>
      <c r="B304" s="83">
        <f t="shared" ref="B304:C304" si="256">B303</f>
        <v>6</v>
      </c>
      <c r="C304" s="117">
        <f t="shared" si="256"/>
        <v>3</v>
      </c>
      <c r="D304" s="118">
        <f>D303+1</f>
        <v>2</v>
      </c>
      <c r="E304" s="116" t="str">
        <f>IFERROR(VLOOKUP(CONCATENATE(TEXT($B304,0),TEXT($C304,0),TEXT($D304,0)),'Input and Results'!$S:$V,E$1,),"")</f>
        <v>Raissa Vickery</v>
      </c>
      <c r="F304" s="116" t="str">
        <f>IFERROR(VLOOKUP(CONCATENATE(TEXT($B304,0),TEXT($C304,0),TEXT($D304,0)),'Input and Results'!$S:$V,F$1,),"")</f>
        <v>St Alban's High Sch</v>
      </c>
      <c r="G304" s="121" t="str">
        <f>IFERROR(VLOOKUP(CONCATENATE(TEXT($B304,0),TEXT($C304,0),TEXT($D304,0)),'Input and Results'!$S:$V,G$1,),"")</f>
        <v>1.36.11</v>
      </c>
      <c r="H304" s="122">
        <v>199.98</v>
      </c>
      <c r="I304" s="123"/>
      <c r="J304" s="124"/>
      <c r="M304" s="86" t="str">
        <f t="shared" si="185"/>
        <v>2</v>
      </c>
      <c r="N304" s="86" t="str">
        <f t="shared" si="186"/>
        <v>6</v>
      </c>
      <c r="O304" s="86" t="str">
        <f>IF(N304&lt;&gt;"",VLOOKUP($N304,'Events and Heat count'!$B:$D,2,)&amp;" - "&amp;VLOOKUP($N304,'Events and Heat count'!$B:$D,3,),"")</f>
        <v>Year 5 Girls - 4x25m Individual Medley</v>
      </c>
      <c r="P304" s="86" t="str">
        <f t="shared" si="174"/>
        <v>3</v>
      </c>
      <c r="Q304" s="83" t="str">
        <f t="shared" si="218"/>
        <v>Raissa Vickery</v>
      </c>
      <c r="R304" s="83" t="str">
        <f t="shared" si="219"/>
        <v>St Alban's High Sch</v>
      </c>
      <c r="S304" s="99" t="str">
        <f t="shared" si="177"/>
        <v>___________</v>
      </c>
    </row>
    <row r="305" spans="1:19" ht="20.100000000000001" customHeight="1" x14ac:dyDescent="0.2">
      <c r="A305" s="85" t="str">
        <f t="shared" si="255"/>
        <v>633</v>
      </c>
      <c r="B305" s="83">
        <f t="shared" ref="B305:C305" si="257">B304</f>
        <v>6</v>
      </c>
      <c r="C305" s="117">
        <f t="shared" si="257"/>
        <v>3</v>
      </c>
      <c r="D305" s="118">
        <f t="shared" ref="D305:D310" si="258">D304+1</f>
        <v>3</v>
      </c>
      <c r="E305" s="116" t="str">
        <f>IFERROR(VLOOKUP(CONCATENATE(TEXT($B305,0),TEXT($C305,0),TEXT($D305,0)),'Input and Results'!$S:$V,E$1,),"")</f>
        <v>Lucy Quill</v>
      </c>
      <c r="F305" s="116" t="str">
        <f>IFERROR(VLOOKUP(CONCATENATE(TEXT($B305,0),TEXT($C305,0),TEXT($D305,0)),'Input and Results'!$S:$V,F$1,),"")</f>
        <v>The Gateway</v>
      </c>
      <c r="G305" s="121" t="str">
        <f>IFERROR(VLOOKUP(CONCATENATE(TEXT($B305,0),TEXT($C305,0),TEXT($D305,0)),'Input and Results'!$S:$V,G$1,),"")</f>
        <v>1.35.40</v>
      </c>
      <c r="H305" s="122">
        <v>89.7</v>
      </c>
      <c r="I305" s="123"/>
      <c r="J305" s="124"/>
      <c r="M305" s="86" t="str">
        <f t="shared" si="185"/>
        <v>3</v>
      </c>
      <c r="N305" s="86" t="str">
        <f t="shared" si="186"/>
        <v>6</v>
      </c>
      <c r="O305" s="86" t="str">
        <f>IF(N305&lt;&gt;"",VLOOKUP($N305,'Events and Heat count'!$B:$D,2,)&amp;" - "&amp;VLOOKUP($N305,'Events and Heat count'!$B:$D,3,),"")</f>
        <v>Year 5 Girls - 4x25m Individual Medley</v>
      </c>
      <c r="P305" s="86" t="str">
        <f t="shared" si="174"/>
        <v>3</v>
      </c>
      <c r="Q305" s="83" t="str">
        <f t="shared" si="218"/>
        <v>Lucy Quill</v>
      </c>
      <c r="R305" s="83" t="str">
        <f t="shared" si="219"/>
        <v>The Gateway</v>
      </c>
      <c r="S305" s="99" t="str">
        <f t="shared" si="177"/>
        <v>___________</v>
      </c>
    </row>
    <row r="306" spans="1:19" ht="20.100000000000001" customHeight="1" x14ac:dyDescent="0.2">
      <c r="A306" s="85" t="str">
        <f t="shared" si="255"/>
        <v>634</v>
      </c>
      <c r="B306" s="83">
        <f t="shared" ref="B306:C306" si="259">B305</f>
        <v>6</v>
      </c>
      <c r="C306" s="117">
        <f t="shared" si="259"/>
        <v>3</v>
      </c>
      <c r="D306" s="118">
        <f t="shared" si="258"/>
        <v>4</v>
      </c>
      <c r="E306" s="116" t="str">
        <f>IFERROR(VLOOKUP(CONCATENATE(TEXT($B306,0),TEXT($C306,0),TEXT($D306,0)),'Input and Results'!$S:$V,E$1,),"")</f>
        <v>Kreswin Smith</v>
      </c>
      <c r="F306" s="116" t="str">
        <f>IFERROR(VLOOKUP(CONCATENATE(TEXT($B306,0),TEXT($C306,0),TEXT($D306,0)),'Input and Results'!$S:$V,F$1,),"")</f>
        <v>Great Missenden</v>
      </c>
      <c r="G306" s="121" t="str">
        <f>IFERROR(VLOOKUP(CONCATENATE(TEXT($B306,0),TEXT($C306,0),TEXT($D306,0)),'Input and Results'!$S:$V,G$1,),"")</f>
        <v>1.29.89</v>
      </c>
      <c r="H306" s="122">
        <v>85.36</v>
      </c>
      <c r="I306" s="123"/>
      <c r="J306" s="124"/>
      <c r="M306" s="86" t="str">
        <f t="shared" ref="M306:M369" si="260">IF($A306&lt;&gt;0,MID($A306,3,1),"")</f>
        <v>4</v>
      </c>
      <c r="N306" s="86" t="str">
        <f t="shared" ref="N306:N369" si="261">IF($A306&lt;&gt;0,MID($A306,1,1),"")</f>
        <v>6</v>
      </c>
      <c r="O306" s="86" t="str">
        <f>IF(N306&lt;&gt;"",VLOOKUP($N306,'Events and Heat count'!$B:$D,2,)&amp;" - "&amp;VLOOKUP($N306,'Events and Heat count'!$B:$D,3,),"")</f>
        <v>Year 5 Girls - 4x25m Individual Medley</v>
      </c>
      <c r="P306" s="86" t="str">
        <f t="shared" ref="P306:P369" si="262">IF($A306&lt;&gt;0,MID($A306,2,1),"")</f>
        <v>3</v>
      </c>
      <c r="Q306" s="83" t="str">
        <f t="shared" ref="Q306:Q337" si="263">IF($A306&lt;&gt;0,VLOOKUP($A306,$A:$F,5,),"")</f>
        <v>Kreswin Smith</v>
      </c>
      <c r="R306" s="83" t="str">
        <f t="shared" ref="R306:R337" si="264">IF($A306&lt;&gt;0,VLOOKUP($A306,$A:$F,6,),"")</f>
        <v>Great Missenden</v>
      </c>
      <c r="S306" s="99" t="str">
        <f t="shared" ref="S306:S369" si="265">IF($A306&lt;&gt;0,"___________","")</f>
        <v>___________</v>
      </c>
    </row>
    <row r="307" spans="1:19" ht="20.100000000000001" customHeight="1" x14ac:dyDescent="0.2">
      <c r="A307" s="85" t="str">
        <f t="shared" si="255"/>
        <v>635</v>
      </c>
      <c r="B307" s="83">
        <f t="shared" ref="B307:C307" si="266">B306</f>
        <v>6</v>
      </c>
      <c r="C307" s="117">
        <f t="shared" si="266"/>
        <v>3</v>
      </c>
      <c r="D307" s="118">
        <f t="shared" si="258"/>
        <v>5</v>
      </c>
      <c r="E307" s="116" t="str">
        <f>IFERROR(VLOOKUP(CONCATENATE(TEXT($B307,0),TEXT($C307,0),TEXT($D307,0)),'Input and Results'!$S:$V,E$1,),"")</f>
        <v>Vicoria Daley</v>
      </c>
      <c r="F307" s="116" t="str">
        <f>IFERROR(VLOOKUP(CONCATENATE(TEXT($B307,0),TEXT($C307,0),TEXT($D307,0)),'Input and Results'!$S:$V,F$1,),"")</f>
        <v>Maltman's Green</v>
      </c>
      <c r="G307" s="121" t="str">
        <f>IFERROR(VLOOKUP(CONCATENATE(TEXT($B307,0),TEXT($C307,0),TEXT($D307,0)),'Input and Results'!$S:$V,G$1,),"")</f>
        <v>1.32.88</v>
      </c>
      <c r="H307" s="122">
        <v>90.37</v>
      </c>
      <c r="I307" s="123"/>
      <c r="J307" s="124"/>
      <c r="M307" s="86" t="str">
        <f t="shared" si="260"/>
        <v>5</v>
      </c>
      <c r="N307" s="86" t="str">
        <f t="shared" si="261"/>
        <v>6</v>
      </c>
      <c r="O307" s="86" t="str">
        <f>IF(N307&lt;&gt;"",VLOOKUP($N307,'Events and Heat count'!$B:$D,2,)&amp;" - "&amp;VLOOKUP($N307,'Events and Heat count'!$B:$D,3,),"")</f>
        <v>Year 5 Girls - 4x25m Individual Medley</v>
      </c>
      <c r="P307" s="86" t="str">
        <f t="shared" si="262"/>
        <v>3</v>
      </c>
      <c r="Q307" s="83" t="str">
        <f t="shared" si="263"/>
        <v>Vicoria Daley</v>
      </c>
      <c r="R307" s="83" t="str">
        <f t="shared" si="264"/>
        <v>Maltman's Green</v>
      </c>
      <c r="S307" s="99" t="str">
        <f t="shared" si="265"/>
        <v>___________</v>
      </c>
    </row>
    <row r="308" spans="1:19" ht="20.100000000000001" customHeight="1" x14ac:dyDescent="0.2">
      <c r="A308" s="85" t="str">
        <f t="shared" si="255"/>
        <v>636</v>
      </c>
      <c r="B308" s="83">
        <f t="shared" ref="B308:C308" si="267">B307</f>
        <v>6</v>
      </c>
      <c r="C308" s="117">
        <f t="shared" si="267"/>
        <v>3</v>
      </c>
      <c r="D308" s="118">
        <f t="shared" si="258"/>
        <v>6</v>
      </c>
      <c r="E308" s="116" t="str">
        <f>IFERROR(VLOOKUP(CONCATENATE(TEXT($B308,0),TEXT($C308,0),TEXT($D308,0)),'Input and Results'!$S:$V,E$1,),"")</f>
        <v>Libby Button</v>
      </c>
      <c r="F308" s="116" t="str">
        <f>IFERROR(VLOOKUP(CONCATENATE(TEXT($B308,0),TEXT($C308,0),TEXT($D308,0)),'Input and Results'!$S:$V,F$1,),"")</f>
        <v>Maltman's Green</v>
      </c>
      <c r="G308" s="121" t="str">
        <f>IFERROR(VLOOKUP(CONCATENATE(TEXT($B308,0),TEXT($C308,0),TEXT($D308,0)),'Input and Results'!$S:$V,G$1,),"")</f>
        <v>1.35.63</v>
      </c>
      <c r="H308" s="122">
        <v>90.51</v>
      </c>
      <c r="I308" s="123"/>
      <c r="J308" s="124"/>
      <c r="M308" s="86" t="str">
        <f t="shared" si="260"/>
        <v>6</v>
      </c>
      <c r="N308" s="86" t="str">
        <f t="shared" si="261"/>
        <v>6</v>
      </c>
      <c r="O308" s="86" t="str">
        <f>IF(N308&lt;&gt;"",VLOOKUP($N308,'Events and Heat count'!$B:$D,2,)&amp;" - "&amp;VLOOKUP($N308,'Events and Heat count'!$B:$D,3,),"")</f>
        <v>Year 5 Girls - 4x25m Individual Medley</v>
      </c>
      <c r="P308" s="86" t="str">
        <f t="shared" si="262"/>
        <v>3</v>
      </c>
      <c r="Q308" s="83" t="str">
        <f t="shared" si="263"/>
        <v>Libby Button</v>
      </c>
      <c r="R308" s="83" t="str">
        <f t="shared" si="264"/>
        <v>Maltman's Green</v>
      </c>
      <c r="S308" s="99" t="str">
        <f t="shared" si="265"/>
        <v>___________</v>
      </c>
    </row>
    <row r="309" spans="1:19" ht="20.100000000000001" customHeight="1" x14ac:dyDescent="0.2">
      <c r="A309" s="85" t="str">
        <f t="shared" si="255"/>
        <v>637</v>
      </c>
      <c r="B309" s="83">
        <f t="shared" ref="B309:C309" si="268">B308</f>
        <v>6</v>
      </c>
      <c r="C309" s="117">
        <f t="shared" si="268"/>
        <v>3</v>
      </c>
      <c r="D309" s="118">
        <f t="shared" si="258"/>
        <v>7</v>
      </c>
      <c r="E309" s="116" t="str">
        <f>IFERROR(VLOOKUP(CONCATENATE(TEXT($B309,0),TEXT($C309,0),TEXT($D309,0)),'Input and Results'!$S:$V,E$1,),"")</f>
        <v>Amber Harber</v>
      </c>
      <c r="F309" s="116" t="str">
        <f>IFERROR(VLOOKUP(CONCATENATE(TEXT($B309,0),TEXT($C309,0),TEXT($D309,0)),'Input and Results'!$S:$V,F$1,),"")</f>
        <v>Killigrew</v>
      </c>
      <c r="G309" s="121" t="str">
        <f>IFERROR(VLOOKUP(CONCATENATE(TEXT($B309,0),TEXT($C309,0),TEXT($D309,0)),'Input and Results'!$S:$V,G$1,),"")</f>
        <v>1.36.67</v>
      </c>
      <c r="H309" s="122">
        <v>105.01</v>
      </c>
      <c r="I309" s="123"/>
      <c r="J309" s="124"/>
      <c r="M309" s="86" t="str">
        <f t="shared" si="260"/>
        <v>7</v>
      </c>
      <c r="N309" s="86" t="str">
        <f t="shared" si="261"/>
        <v>6</v>
      </c>
      <c r="O309" s="86" t="str">
        <f>IF(N309&lt;&gt;"",VLOOKUP($N309,'Events and Heat count'!$B:$D,2,)&amp;" - "&amp;VLOOKUP($N309,'Events and Heat count'!$B:$D,3,),"")</f>
        <v>Year 5 Girls - 4x25m Individual Medley</v>
      </c>
      <c r="P309" s="86" t="str">
        <f t="shared" si="262"/>
        <v>3</v>
      </c>
      <c r="Q309" s="83" t="str">
        <f t="shared" si="263"/>
        <v>Amber Harber</v>
      </c>
      <c r="R309" s="83" t="str">
        <f t="shared" si="264"/>
        <v>Killigrew</v>
      </c>
      <c r="S309" s="99" t="str">
        <f t="shared" si="265"/>
        <v>___________</v>
      </c>
    </row>
    <row r="310" spans="1:19" ht="20.100000000000001" customHeight="1" x14ac:dyDescent="0.2">
      <c r="A310" s="85" t="str">
        <f t="shared" si="255"/>
        <v>638</v>
      </c>
      <c r="B310" s="83">
        <f t="shared" ref="B310:C310" si="269">B309</f>
        <v>6</v>
      </c>
      <c r="C310" s="117">
        <f t="shared" si="269"/>
        <v>3</v>
      </c>
      <c r="D310" s="118">
        <f t="shared" si="258"/>
        <v>8</v>
      </c>
      <c r="E310" s="116" t="str">
        <f>IFERROR(VLOOKUP(CONCATENATE(TEXT($B310,0),TEXT($C310,0),TEXT($D310,0)),'Input and Results'!$S:$V,E$1,),"")</f>
        <v>Arabella Durkin</v>
      </c>
      <c r="F310" s="116" t="str">
        <f>IFERROR(VLOOKUP(CONCATENATE(TEXT($B310,0),TEXT($C310,0),TEXT($D310,0)),'Input and Results'!$S:$V,F$1,),"")</f>
        <v>Maltman's Green</v>
      </c>
      <c r="G310" s="121" t="str">
        <f>IFERROR(VLOOKUP(CONCATENATE(TEXT($B310,0),TEXT($C310,0),TEXT($D310,0)),'Input and Results'!$S:$V,G$1,),"")</f>
        <v>1.37.38</v>
      </c>
      <c r="H310" s="122">
        <v>94.24</v>
      </c>
      <c r="I310" s="123"/>
      <c r="J310" s="124"/>
      <c r="M310" s="86" t="str">
        <f t="shared" si="260"/>
        <v>8</v>
      </c>
      <c r="N310" s="86" t="str">
        <f t="shared" si="261"/>
        <v>6</v>
      </c>
      <c r="O310" s="86" t="str">
        <f>IF(N310&lt;&gt;"",VLOOKUP($N310,'Events and Heat count'!$B:$D,2,)&amp;" - "&amp;VLOOKUP($N310,'Events and Heat count'!$B:$D,3,),"")</f>
        <v>Year 5 Girls - 4x25m Individual Medley</v>
      </c>
      <c r="P310" s="86" t="str">
        <f t="shared" si="262"/>
        <v>3</v>
      </c>
      <c r="Q310" s="83" t="str">
        <f t="shared" si="263"/>
        <v>Arabella Durkin</v>
      </c>
      <c r="R310" s="83" t="str">
        <f t="shared" si="264"/>
        <v>Maltman's Green</v>
      </c>
      <c r="S310" s="99" t="str">
        <f t="shared" si="265"/>
        <v>___________</v>
      </c>
    </row>
    <row r="311" spans="1:19" s="87" customFormat="1" ht="249.95" customHeight="1" x14ac:dyDescent="0.2">
      <c r="B311" s="87">
        <f t="shared" ref="B311:C311" si="270">B310</f>
        <v>6</v>
      </c>
      <c r="C311" s="117">
        <f t="shared" si="270"/>
        <v>3</v>
      </c>
      <c r="D311" s="117"/>
      <c r="E311" s="117"/>
      <c r="F311" s="117"/>
      <c r="G311" s="117"/>
      <c r="H311" s="117"/>
      <c r="I311" s="125"/>
      <c r="J311" s="125"/>
      <c r="M311" s="104" t="str">
        <f t="shared" si="260"/>
        <v/>
      </c>
      <c r="N311" s="104" t="str">
        <f t="shared" si="261"/>
        <v/>
      </c>
      <c r="O311" s="104" t="str">
        <f>IF(N311&lt;&gt;"",VLOOKUP($N311,'Events and Heat count'!$B:$D,2,)&amp;" - "&amp;VLOOKUP($N311,'Events and Heat count'!$B:$D,3,),"")</f>
        <v/>
      </c>
      <c r="P311" s="104" t="str">
        <f t="shared" si="262"/>
        <v/>
      </c>
      <c r="Q311" s="87" t="str">
        <f t="shared" si="263"/>
        <v/>
      </c>
      <c r="R311" s="87" t="str">
        <f t="shared" si="264"/>
        <v/>
      </c>
      <c r="S311" s="105" t="str">
        <f t="shared" si="265"/>
        <v/>
      </c>
    </row>
    <row r="312" spans="1:19" ht="20.100000000000001" customHeight="1" x14ac:dyDescent="0.2">
      <c r="B312" s="83">
        <f>D312</f>
        <v>7</v>
      </c>
      <c r="C312" s="103" t="s">
        <v>368</v>
      </c>
      <c r="D312" s="119">
        <v>7</v>
      </c>
      <c r="E312" s="103" t="s">
        <v>3</v>
      </c>
      <c r="F312" s="103" t="s">
        <v>5</v>
      </c>
      <c r="G312" s="103"/>
      <c r="H312" s="103"/>
      <c r="I312" s="120"/>
      <c r="J312" s="120"/>
      <c r="M312" s="86" t="str">
        <f t="shared" si="260"/>
        <v/>
      </c>
      <c r="N312" s="86" t="str">
        <f t="shared" si="261"/>
        <v/>
      </c>
      <c r="O312" s="86" t="str">
        <f>IF(N312&lt;&gt;"",VLOOKUP($N312,'Events and Heat count'!$B:$D,2,)&amp;" - "&amp;VLOOKUP($N312,'Events and Heat count'!$B:$D,3,),"")</f>
        <v/>
      </c>
      <c r="P312" s="86" t="str">
        <f t="shared" si="262"/>
        <v/>
      </c>
      <c r="Q312" s="83" t="str">
        <f t="shared" si="263"/>
        <v/>
      </c>
      <c r="R312" s="83" t="str">
        <f t="shared" si="264"/>
        <v/>
      </c>
      <c r="S312" s="99" t="str">
        <f t="shared" si="265"/>
        <v/>
      </c>
    </row>
    <row r="313" spans="1:19" ht="5.0999999999999996" customHeight="1" x14ac:dyDescent="0.2">
      <c r="A313" s="85"/>
      <c r="B313" s="83">
        <f t="shared" ref="B313" si="271">B312</f>
        <v>7</v>
      </c>
      <c r="M313" s="86" t="str">
        <f t="shared" si="260"/>
        <v/>
      </c>
      <c r="N313" s="86" t="str">
        <f t="shared" si="261"/>
        <v/>
      </c>
      <c r="O313" s="86" t="str">
        <f>IF(N313&lt;&gt;"",VLOOKUP($N313,'Events and Heat count'!$B:$D,2,)&amp;" - "&amp;VLOOKUP($N313,'Events and Heat count'!$B:$D,3,),"")</f>
        <v/>
      </c>
      <c r="P313" s="86" t="str">
        <f t="shared" si="262"/>
        <v/>
      </c>
      <c r="Q313" s="83" t="str">
        <f t="shared" si="263"/>
        <v/>
      </c>
      <c r="R313" s="83" t="str">
        <f t="shared" si="264"/>
        <v/>
      </c>
      <c r="S313" s="99" t="str">
        <f t="shared" si="265"/>
        <v/>
      </c>
    </row>
    <row r="314" spans="1:19" ht="15" customHeight="1" x14ac:dyDescent="0.2">
      <c r="A314" s="85"/>
      <c r="B314" s="83">
        <f t="shared" ref="B314" si="272">B313</f>
        <v>7</v>
      </c>
      <c r="C314" s="117">
        <f>E314</f>
        <v>1</v>
      </c>
      <c r="D314" s="103" t="s">
        <v>367</v>
      </c>
      <c r="E314" s="119">
        <v>1</v>
      </c>
      <c r="M314" s="86" t="str">
        <f t="shared" si="260"/>
        <v/>
      </c>
      <c r="N314" s="86" t="str">
        <f t="shared" si="261"/>
        <v/>
      </c>
      <c r="O314" s="86" t="str">
        <f>IF(N314&lt;&gt;"",VLOOKUP($N314,'Events and Heat count'!$B:$D,2,)&amp;" - "&amp;VLOOKUP($N314,'Events and Heat count'!$B:$D,3,),"")</f>
        <v/>
      </c>
      <c r="P314" s="86" t="str">
        <f t="shared" si="262"/>
        <v/>
      </c>
      <c r="Q314" s="83" t="str">
        <f t="shared" si="263"/>
        <v/>
      </c>
      <c r="R314" s="83" t="str">
        <f t="shared" si="264"/>
        <v/>
      </c>
      <c r="S314" s="99" t="str">
        <f t="shared" si="265"/>
        <v/>
      </c>
    </row>
    <row r="315" spans="1:19" ht="5.0999999999999996" customHeight="1" x14ac:dyDescent="0.2">
      <c r="A315" s="85"/>
      <c r="B315" s="83">
        <f t="shared" ref="B315" si="273">B314</f>
        <v>7</v>
      </c>
      <c r="C315" s="117">
        <f>C314</f>
        <v>1</v>
      </c>
      <c r="M315" s="86" t="str">
        <f t="shared" si="260"/>
        <v/>
      </c>
      <c r="N315" s="86" t="str">
        <f t="shared" si="261"/>
        <v/>
      </c>
      <c r="O315" s="86" t="str">
        <f>IF(N315&lt;&gt;"",VLOOKUP($N315,'Events and Heat count'!$B:$D,2,)&amp;" - "&amp;VLOOKUP($N315,'Events and Heat count'!$B:$D,3,),"")</f>
        <v/>
      </c>
      <c r="P315" s="86" t="str">
        <f t="shared" si="262"/>
        <v/>
      </c>
      <c r="Q315" s="83" t="str">
        <f t="shared" si="263"/>
        <v/>
      </c>
      <c r="R315" s="83" t="str">
        <f t="shared" si="264"/>
        <v/>
      </c>
      <c r="S315" s="99" t="str">
        <f t="shared" si="265"/>
        <v/>
      </c>
    </row>
    <row r="316" spans="1:19" ht="15" customHeight="1" x14ac:dyDescent="0.2">
      <c r="A316" s="85"/>
      <c r="B316" s="83">
        <f t="shared" ref="B316:C316" si="274">B315</f>
        <v>7</v>
      </c>
      <c r="C316" s="117">
        <f t="shared" si="274"/>
        <v>1</v>
      </c>
      <c r="D316" s="103" t="s">
        <v>366</v>
      </c>
      <c r="E316" s="103" t="s">
        <v>369</v>
      </c>
      <c r="F316" s="103" t="s">
        <v>374</v>
      </c>
      <c r="G316" s="103" t="s">
        <v>380</v>
      </c>
      <c r="H316" s="103"/>
      <c r="I316" s="120" t="s">
        <v>381</v>
      </c>
      <c r="J316" s="120" t="s">
        <v>382</v>
      </c>
      <c r="M316" s="86" t="str">
        <f t="shared" si="260"/>
        <v/>
      </c>
      <c r="N316" s="86" t="str">
        <f t="shared" si="261"/>
        <v/>
      </c>
      <c r="O316" s="86" t="str">
        <f>IF(N316&lt;&gt;"",VLOOKUP($N316,'Events and Heat count'!$B:$D,2,)&amp;" - "&amp;VLOOKUP($N316,'Events and Heat count'!$B:$D,3,),"")</f>
        <v/>
      </c>
      <c r="P316" s="86" t="str">
        <f t="shared" si="262"/>
        <v/>
      </c>
      <c r="Q316" s="83" t="str">
        <f t="shared" si="263"/>
        <v/>
      </c>
      <c r="R316" s="83" t="str">
        <f t="shared" si="264"/>
        <v/>
      </c>
      <c r="S316" s="99" t="str">
        <f t="shared" si="265"/>
        <v/>
      </c>
    </row>
    <row r="317" spans="1:19" ht="20.100000000000001" customHeight="1" x14ac:dyDescent="0.2">
      <c r="A317" s="85" t="str">
        <f>CONCATENATE(TEXT($B317,0),TEXT($C317,0),TEXT($D317,0))</f>
        <v>711</v>
      </c>
      <c r="B317" s="83">
        <f t="shared" ref="B317:C317" si="275">B316</f>
        <v>7</v>
      </c>
      <c r="C317" s="117">
        <f t="shared" si="275"/>
        <v>1</v>
      </c>
      <c r="D317" s="118">
        <v>1</v>
      </c>
      <c r="E317" s="116" t="str">
        <f>IFERROR(VLOOKUP(CONCATENATE(TEXT($B317,0),TEXT($C317,0),TEXT($D317,0)),'Input and Results'!$S:$V,E$1,),"")</f>
        <v>Harry Gibb</v>
      </c>
      <c r="F317" s="116" t="str">
        <f>IFERROR(VLOOKUP(CONCATENATE(TEXT($B317,0),TEXT($C317,0),TEXT($D317,0)),'Input and Results'!$S:$V,F$1,),"")</f>
        <v>Chalfont St Peter</v>
      </c>
      <c r="G317" s="121" t="str">
        <f>IFERROR(VLOOKUP(CONCATENATE(TEXT($B317,0),TEXT($C317,0),TEXT($D317,0)),'Input and Results'!$S:$V,G$1,),"")</f>
        <v>1.40.00</v>
      </c>
      <c r="H317" s="122">
        <v>89.44</v>
      </c>
      <c r="I317" s="123"/>
      <c r="J317" s="124"/>
      <c r="M317" s="118" t="str">
        <f t="shared" si="260"/>
        <v>1</v>
      </c>
      <c r="N317" s="118" t="str">
        <f t="shared" si="261"/>
        <v>7</v>
      </c>
      <c r="O317" s="118" t="str">
        <f>IF(N317&lt;&gt;"",VLOOKUP($N317,'Events and Heat count'!$B:$D,2,)&amp;" - "&amp;VLOOKUP($N317,'Events and Heat count'!$B:$D,3,),"")</f>
        <v>Year 6 Boys - 4x25m Individual Medley</v>
      </c>
      <c r="P317" s="118" t="str">
        <f t="shared" si="262"/>
        <v>1</v>
      </c>
      <c r="Q317" s="116" t="str">
        <f t="shared" si="263"/>
        <v>Harry Gibb</v>
      </c>
      <c r="R317" s="116" t="str">
        <f t="shared" si="264"/>
        <v>Chalfont St Peter</v>
      </c>
      <c r="S317" s="129" t="str">
        <f t="shared" si="265"/>
        <v>___________</v>
      </c>
    </row>
    <row r="318" spans="1:19" ht="20.100000000000001" customHeight="1" x14ac:dyDescent="0.2">
      <c r="A318" s="85" t="str">
        <f t="shared" ref="A318:A324" si="276">CONCATENATE(TEXT($B318,0),TEXT($C318,0),TEXT($D318,0))</f>
        <v>712</v>
      </c>
      <c r="B318" s="83">
        <f t="shared" ref="B318:C318" si="277">B317</f>
        <v>7</v>
      </c>
      <c r="C318" s="117">
        <f t="shared" si="277"/>
        <v>1</v>
      </c>
      <c r="D318" s="118">
        <f>D317+1</f>
        <v>2</v>
      </c>
      <c r="E318" s="116" t="str">
        <f>IFERROR(VLOOKUP(CONCATENATE(TEXT($B318,0),TEXT($C318,0),TEXT($D318,0)),'Input and Results'!$S:$V,E$1,),"")</f>
        <v>Jasper Tumani</v>
      </c>
      <c r="F318" s="116" t="str">
        <f>IFERROR(VLOOKUP(CONCATENATE(TEXT($B318,0),TEXT($C318,0),TEXT($D318,0)),'Input and Results'!$S:$V,F$1,),"")</f>
        <v>Foulds Primary</v>
      </c>
      <c r="G318" s="121" t="str">
        <f>IFERROR(VLOOKUP(CONCATENATE(TEXT($B318,0),TEXT($C318,0),TEXT($D318,0)),'Input and Results'!$S:$V,G$1,),"")</f>
        <v>1.38.50</v>
      </c>
      <c r="H318" s="122">
        <v>199.5</v>
      </c>
      <c r="I318" s="123"/>
      <c r="J318" s="124"/>
      <c r="M318" s="86" t="str">
        <f t="shared" si="260"/>
        <v>2</v>
      </c>
      <c r="N318" s="86" t="str">
        <f t="shared" si="261"/>
        <v>7</v>
      </c>
      <c r="O318" s="86" t="str">
        <f>IF(N318&lt;&gt;"",VLOOKUP($N318,'Events and Heat count'!$B:$D,2,)&amp;" - "&amp;VLOOKUP($N318,'Events and Heat count'!$B:$D,3,),"")</f>
        <v>Year 6 Boys - 4x25m Individual Medley</v>
      </c>
      <c r="P318" s="86" t="str">
        <f t="shared" si="262"/>
        <v>1</v>
      </c>
      <c r="Q318" s="83" t="str">
        <f t="shared" si="263"/>
        <v>Jasper Tumani</v>
      </c>
      <c r="R318" s="83" t="str">
        <f t="shared" si="264"/>
        <v>Foulds Primary</v>
      </c>
      <c r="S318" s="99" t="str">
        <f t="shared" si="265"/>
        <v>___________</v>
      </c>
    </row>
    <row r="319" spans="1:19" ht="20.100000000000001" customHeight="1" x14ac:dyDescent="0.2">
      <c r="A319" s="85" t="str">
        <f t="shared" si="276"/>
        <v>713</v>
      </c>
      <c r="B319" s="83">
        <f t="shared" ref="B319:C319" si="278">B318</f>
        <v>7</v>
      </c>
      <c r="C319" s="117">
        <f t="shared" si="278"/>
        <v>1</v>
      </c>
      <c r="D319" s="118">
        <f t="shared" ref="D319:D324" si="279">D318+1</f>
        <v>3</v>
      </c>
      <c r="E319" s="116" t="str">
        <f>IFERROR(VLOOKUP(CONCATENATE(TEXT($B319,0),TEXT($C319,0),TEXT($D319,0)),'Input and Results'!$S:$V,E$1,),"")</f>
        <v>Matthew Jones</v>
      </c>
      <c r="F319" s="116" t="str">
        <f>IFERROR(VLOOKUP(CONCATENATE(TEXT($B319,0),TEXT($C319,0),TEXT($D319,0)),'Input and Results'!$S:$V,F$1,),"")</f>
        <v>The Beacon</v>
      </c>
      <c r="G319" s="121" t="str">
        <f>IFERROR(VLOOKUP(CONCATENATE(TEXT($B319,0),TEXT($C319,0),TEXT($D319,0)),'Input and Results'!$S:$V,G$1,),"")</f>
        <v>1.38.11</v>
      </c>
      <c r="H319" s="122">
        <v>95.62</v>
      </c>
      <c r="I319" s="123"/>
      <c r="J319" s="124"/>
      <c r="M319" s="86" t="str">
        <f t="shared" si="260"/>
        <v>3</v>
      </c>
      <c r="N319" s="86" t="str">
        <f t="shared" si="261"/>
        <v>7</v>
      </c>
      <c r="O319" s="86" t="str">
        <f>IF(N319&lt;&gt;"",VLOOKUP($N319,'Events and Heat count'!$B:$D,2,)&amp;" - "&amp;VLOOKUP($N319,'Events and Heat count'!$B:$D,3,),"")</f>
        <v>Year 6 Boys - 4x25m Individual Medley</v>
      </c>
      <c r="P319" s="86" t="str">
        <f t="shared" si="262"/>
        <v>1</v>
      </c>
      <c r="Q319" s="83" t="str">
        <f t="shared" si="263"/>
        <v>Matthew Jones</v>
      </c>
      <c r="R319" s="83" t="str">
        <f t="shared" si="264"/>
        <v>The Beacon</v>
      </c>
      <c r="S319" s="99" t="str">
        <f t="shared" si="265"/>
        <v>___________</v>
      </c>
    </row>
    <row r="320" spans="1:19" ht="20.100000000000001" customHeight="1" x14ac:dyDescent="0.2">
      <c r="A320" s="85" t="str">
        <f t="shared" si="276"/>
        <v>714</v>
      </c>
      <c r="B320" s="83">
        <f t="shared" ref="B320:C320" si="280">B319</f>
        <v>7</v>
      </c>
      <c r="C320" s="117">
        <f t="shared" si="280"/>
        <v>1</v>
      </c>
      <c r="D320" s="118">
        <f t="shared" si="279"/>
        <v>4</v>
      </c>
      <c r="E320" s="116" t="str">
        <f>IFERROR(VLOOKUP(CONCATENATE(TEXT($B320,0),TEXT($C320,0),TEXT($D320,0)),'Input and Results'!$S:$V,E$1,),"")</f>
        <v>Max Coltman</v>
      </c>
      <c r="F320" s="116" t="str">
        <f>IFERROR(VLOOKUP(CONCATENATE(TEXT($B320,0),TEXT($C320,0),TEXT($D320,0)),'Input and Results'!$S:$V,F$1,),"")</f>
        <v>Heath Mount</v>
      </c>
      <c r="G320" s="121" t="str">
        <f>IFERROR(VLOOKUP(CONCATENATE(TEXT($B320,0),TEXT($C320,0),TEXT($D320,0)),'Input and Results'!$S:$V,G$1,),"")</f>
        <v>1.37.58</v>
      </c>
      <c r="H320" s="122">
        <v>199.49</v>
      </c>
      <c r="I320" s="123"/>
      <c r="J320" s="124"/>
      <c r="M320" s="86" t="str">
        <f t="shared" si="260"/>
        <v>4</v>
      </c>
      <c r="N320" s="86" t="str">
        <f t="shared" si="261"/>
        <v>7</v>
      </c>
      <c r="O320" s="86" t="str">
        <f>IF(N320&lt;&gt;"",VLOOKUP($N320,'Events and Heat count'!$B:$D,2,)&amp;" - "&amp;VLOOKUP($N320,'Events and Heat count'!$B:$D,3,),"")</f>
        <v>Year 6 Boys - 4x25m Individual Medley</v>
      </c>
      <c r="P320" s="86" t="str">
        <f t="shared" si="262"/>
        <v>1</v>
      </c>
      <c r="Q320" s="83" t="str">
        <f t="shared" si="263"/>
        <v>Max Coltman</v>
      </c>
      <c r="R320" s="83" t="str">
        <f t="shared" si="264"/>
        <v>Heath Mount</v>
      </c>
      <c r="S320" s="99" t="str">
        <f t="shared" si="265"/>
        <v>___________</v>
      </c>
    </row>
    <row r="321" spans="1:19" ht="20.100000000000001" customHeight="1" x14ac:dyDescent="0.2">
      <c r="A321" s="85" t="str">
        <f t="shared" si="276"/>
        <v>715</v>
      </c>
      <c r="B321" s="83">
        <f t="shared" ref="B321:C321" si="281">B320</f>
        <v>7</v>
      </c>
      <c r="C321" s="117">
        <f t="shared" si="281"/>
        <v>1</v>
      </c>
      <c r="D321" s="118">
        <f t="shared" si="279"/>
        <v>5</v>
      </c>
      <c r="E321" s="116" t="str">
        <f>IFERROR(VLOOKUP(CONCATENATE(TEXT($B321,0),TEXT($C321,0),TEXT($D321,0)),'Input and Results'!$S:$V,E$1,),"")</f>
        <v>Tristan Woolven</v>
      </c>
      <c r="F321" s="116" t="str">
        <f>IFERROR(VLOOKUP(CONCATENATE(TEXT($B321,0),TEXT($C321,0),TEXT($D321,0)),'Input and Results'!$S:$V,F$1,),"")</f>
        <v>Thorpe House</v>
      </c>
      <c r="G321" s="121" t="str">
        <f>IFERROR(VLOOKUP(CONCATENATE(TEXT($B321,0),TEXT($C321,0),TEXT($D321,0)),'Input and Results'!$S:$V,G$1,),"")</f>
        <v>1.37.51</v>
      </c>
      <c r="H321" s="122">
        <v>94.19</v>
      </c>
      <c r="I321" s="123"/>
      <c r="J321" s="124"/>
      <c r="M321" s="86" t="str">
        <f t="shared" si="260"/>
        <v>5</v>
      </c>
      <c r="N321" s="86" t="str">
        <f t="shared" si="261"/>
        <v>7</v>
      </c>
      <c r="O321" s="86" t="str">
        <f>IF(N321&lt;&gt;"",VLOOKUP($N321,'Events and Heat count'!$B:$D,2,)&amp;" - "&amp;VLOOKUP($N321,'Events and Heat count'!$B:$D,3,),"")</f>
        <v>Year 6 Boys - 4x25m Individual Medley</v>
      </c>
      <c r="P321" s="86" t="str">
        <f t="shared" si="262"/>
        <v>1</v>
      </c>
      <c r="Q321" s="83" t="str">
        <f t="shared" si="263"/>
        <v>Tristan Woolven</v>
      </c>
      <c r="R321" s="83" t="str">
        <f t="shared" si="264"/>
        <v>Thorpe House</v>
      </c>
      <c r="S321" s="99" t="str">
        <f t="shared" si="265"/>
        <v>___________</v>
      </c>
    </row>
    <row r="322" spans="1:19" ht="20.100000000000001" customHeight="1" x14ac:dyDescent="0.2">
      <c r="A322" s="85" t="str">
        <f t="shared" si="276"/>
        <v>716</v>
      </c>
      <c r="B322" s="83">
        <f t="shared" ref="B322:C322" si="282">B321</f>
        <v>7</v>
      </c>
      <c r="C322" s="117">
        <f t="shared" si="282"/>
        <v>1</v>
      </c>
      <c r="D322" s="118">
        <f t="shared" si="279"/>
        <v>6</v>
      </c>
      <c r="E322" s="116" t="str">
        <f>IFERROR(VLOOKUP(CONCATENATE(TEXT($B322,0),TEXT($C322,0),TEXT($D322,0)),'Input and Results'!$S:$V,E$1,),"")</f>
        <v>Daniel Rates</v>
      </c>
      <c r="F322" s="116" t="str">
        <f>IFERROR(VLOOKUP(CONCATENATE(TEXT($B322,0),TEXT($C322,0),TEXT($D322,0)),'Input and Results'!$S:$V,F$1,),"")</f>
        <v>Heath Mount</v>
      </c>
      <c r="G322" s="121" t="str">
        <f>IFERROR(VLOOKUP(CONCATENATE(TEXT($B322,0),TEXT($C322,0),TEXT($D322,0)),'Input and Results'!$S:$V,G$1,),"")</f>
        <v>1.37.66</v>
      </c>
      <c r="H322" s="122">
        <v>95.86</v>
      </c>
      <c r="I322" s="123"/>
      <c r="J322" s="124"/>
      <c r="M322" s="86" t="str">
        <f t="shared" si="260"/>
        <v>6</v>
      </c>
      <c r="N322" s="86" t="str">
        <f t="shared" si="261"/>
        <v>7</v>
      </c>
      <c r="O322" s="86" t="str">
        <f>IF(N322&lt;&gt;"",VLOOKUP($N322,'Events and Heat count'!$B:$D,2,)&amp;" - "&amp;VLOOKUP($N322,'Events and Heat count'!$B:$D,3,),"")</f>
        <v>Year 6 Boys - 4x25m Individual Medley</v>
      </c>
      <c r="P322" s="86" t="str">
        <f t="shared" si="262"/>
        <v>1</v>
      </c>
      <c r="Q322" s="83" t="str">
        <f t="shared" si="263"/>
        <v>Daniel Rates</v>
      </c>
      <c r="R322" s="83" t="str">
        <f t="shared" si="264"/>
        <v>Heath Mount</v>
      </c>
      <c r="S322" s="99" t="str">
        <f t="shared" si="265"/>
        <v>___________</v>
      </c>
    </row>
    <row r="323" spans="1:19" ht="20.100000000000001" customHeight="1" x14ac:dyDescent="0.2">
      <c r="A323" s="85" t="str">
        <f t="shared" si="276"/>
        <v>717</v>
      </c>
      <c r="B323" s="83">
        <f t="shared" ref="B323:C323" si="283">B322</f>
        <v>7</v>
      </c>
      <c r="C323" s="117">
        <f t="shared" si="283"/>
        <v>1</v>
      </c>
      <c r="D323" s="118">
        <f t="shared" si="279"/>
        <v>7</v>
      </c>
      <c r="E323" s="116" t="str">
        <f>IFERROR(VLOOKUP(CONCATENATE(TEXT($B323,0),TEXT($C323,0),TEXT($D323,0)),'Input and Results'!$S:$V,E$1,),"")</f>
        <v>Harry Rowlands</v>
      </c>
      <c r="F323" s="116" t="str">
        <f>IFERROR(VLOOKUP(CONCATENATE(TEXT($B323,0),TEXT($C323,0),TEXT($D323,0)),'Input and Results'!$S:$V,F$1,),"")</f>
        <v>Beechwood Park</v>
      </c>
      <c r="G323" s="121" t="str">
        <f>IFERROR(VLOOKUP(CONCATENATE(TEXT($B323,0),TEXT($C323,0),TEXT($D323,0)),'Input and Results'!$S:$V,G$1,),"")</f>
        <v>1.38.26</v>
      </c>
      <c r="H323" s="122">
        <v>95.64</v>
      </c>
      <c r="I323" s="123"/>
      <c r="J323" s="124"/>
      <c r="M323" s="86" t="str">
        <f t="shared" si="260"/>
        <v>7</v>
      </c>
      <c r="N323" s="86" t="str">
        <f t="shared" si="261"/>
        <v>7</v>
      </c>
      <c r="O323" s="86" t="str">
        <f>IF(N323&lt;&gt;"",VLOOKUP($N323,'Events and Heat count'!$B:$D,2,)&amp;" - "&amp;VLOOKUP($N323,'Events and Heat count'!$B:$D,3,),"")</f>
        <v>Year 6 Boys - 4x25m Individual Medley</v>
      </c>
      <c r="P323" s="86" t="str">
        <f t="shared" si="262"/>
        <v>1</v>
      </c>
      <c r="Q323" s="83" t="str">
        <f t="shared" si="263"/>
        <v>Harry Rowlands</v>
      </c>
      <c r="R323" s="83" t="str">
        <f t="shared" si="264"/>
        <v>Beechwood Park</v>
      </c>
      <c r="S323" s="99" t="str">
        <f t="shared" si="265"/>
        <v>___________</v>
      </c>
    </row>
    <row r="324" spans="1:19" ht="20.100000000000001" customHeight="1" x14ac:dyDescent="0.2">
      <c r="A324" s="85" t="str">
        <f t="shared" si="276"/>
        <v>718</v>
      </c>
      <c r="B324" s="83">
        <f t="shared" ref="B324:C324" si="284">B323</f>
        <v>7</v>
      </c>
      <c r="C324" s="117">
        <f t="shared" si="284"/>
        <v>1</v>
      </c>
      <c r="D324" s="118">
        <f t="shared" si="279"/>
        <v>8</v>
      </c>
      <c r="E324" s="116" t="str">
        <f>IFERROR(VLOOKUP(CONCATENATE(TEXT($B324,0),TEXT($C324,0),TEXT($D324,0)),'Input and Results'!$S:$V,E$1,),"")</f>
        <v>Tarran Barfoot</v>
      </c>
      <c r="F324" s="116" t="str">
        <f>IFERROR(VLOOKUP(CONCATENATE(TEXT($B324,0),TEXT($C324,0),TEXT($D324,0)),'Input and Results'!$S:$V,F$1,),"")</f>
        <v>Mandeville</v>
      </c>
      <c r="G324" s="121" t="str">
        <f>IFERROR(VLOOKUP(CONCATENATE(TEXT($B324,0),TEXT($C324,0),TEXT($D324,0)),'Input and Results'!$S:$V,G$1,),"")</f>
        <v>1.39.62</v>
      </c>
      <c r="H324" s="122">
        <v>199.48</v>
      </c>
      <c r="I324" s="123"/>
      <c r="J324" s="124"/>
      <c r="M324" s="86" t="str">
        <f t="shared" si="260"/>
        <v>8</v>
      </c>
      <c r="N324" s="86" t="str">
        <f t="shared" si="261"/>
        <v>7</v>
      </c>
      <c r="O324" s="86" t="str">
        <f>IF(N324&lt;&gt;"",VLOOKUP($N324,'Events and Heat count'!$B:$D,2,)&amp;" - "&amp;VLOOKUP($N324,'Events and Heat count'!$B:$D,3,),"")</f>
        <v>Year 6 Boys - 4x25m Individual Medley</v>
      </c>
      <c r="P324" s="86" t="str">
        <f t="shared" si="262"/>
        <v>1</v>
      </c>
      <c r="Q324" s="83" t="str">
        <f t="shared" si="263"/>
        <v>Tarran Barfoot</v>
      </c>
      <c r="R324" s="83" t="str">
        <f t="shared" si="264"/>
        <v>Mandeville</v>
      </c>
      <c r="S324" s="99" t="str">
        <f t="shared" si="265"/>
        <v>___________</v>
      </c>
    </row>
    <row r="325" spans="1:19" s="87" customFormat="1" ht="249.95" customHeight="1" x14ac:dyDescent="0.2">
      <c r="B325" s="87">
        <f t="shared" ref="B325:C325" si="285">B324</f>
        <v>7</v>
      </c>
      <c r="C325" s="117">
        <f t="shared" si="285"/>
        <v>1</v>
      </c>
      <c r="D325" s="117"/>
      <c r="E325" s="117"/>
      <c r="F325" s="117"/>
      <c r="G325" s="117"/>
      <c r="H325" s="117"/>
      <c r="I325" s="125"/>
      <c r="J325" s="125"/>
      <c r="M325" s="104" t="str">
        <f t="shared" si="260"/>
        <v/>
      </c>
      <c r="N325" s="104" t="str">
        <f t="shared" si="261"/>
        <v/>
      </c>
      <c r="O325" s="104" t="str">
        <f>IF(N325&lt;&gt;"",VLOOKUP($N325,'Events and Heat count'!$B:$D,2,)&amp;" - "&amp;VLOOKUP($N325,'Events and Heat count'!$B:$D,3,),"")</f>
        <v/>
      </c>
      <c r="P325" s="104" t="str">
        <f t="shared" si="262"/>
        <v/>
      </c>
      <c r="Q325" s="87" t="str">
        <f t="shared" si="263"/>
        <v/>
      </c>
      <c r="R325" s="87" t="str">
        <f t="shared" si="264"/>
        <v/>
      </c>
      <c r="S325" s="105" t="str">
        <f t="shared" si="265"/>
        <v/>
      </c>
    </row>
    <row r="326" spans="1:19" ht="20.100000000000001" customHeight="1" x14ac:dyDescent="0.2">
      <c r="B326" s="83">
        <f t="shared" ref="B326" si="286">B325</f>
        <v>7</v>
      </c>
      <c r="C326" s="103" t="s">
        <v>368</v>
      </c>
      <c r="D326" s="119">
        <f>D312</f>
        <v>7</v>
      </c>
      <c r="E326" s="103" t="str">
        <f t="shared" ref="E326:F326" si="287">E312</f>
        <v>Year 6 Boys</v>
      </c>
      <c r="F326" s="103" t="str">
        <f t="shared" si="287"/>
        <v>4x25m Individual Medley</v>
      </c>
      <c r="G326" s="103"/>
      <c r="H326" s="103"/>
      <c r="I326" s="120"/>
      <c r="J326" s="120"/>
      <c r="M326" s="86" t="str">
        <f t="shared" si="260"/>
        <v/>
      </c>
      <c r="N326" s="86" t="str">
        <f t="shared" si="261"/>
        <v/>
      </c>
      <c r="O326" s="86" t="str">
        <f>IF(N326&lt;&gt;"",VLOOKUP($N326,'Events and Heat count'!$B:$D,2,)&amp;" - "&amp;VLOOKUP($N326,'Events and Heat count'!$B:$D,3,),"")</f>
        <v/>
      </c>
      <c r="P326" s="86" t="str">
        <f t="shared" si="262"/>
        <v/>
      </c>
      <c r="Q326" s="83" t="str">
        <f t="shared" si="263"/>
        <v/>
      </c>
      <c r="R326" s="83" t="str">
        <f t="shared" si="264"/>
        <v/>
      </c>
      <c r="S326" s="99" t="str">
        <f t="shared" si="265"/>
        <v/>
      </c>
    </row>
    <row r="327" spans="1:19" s="87" customFormat="1" ht="5.0999999999999996" customHeight="1" x14ac:dyDescent="0.2">
      <c r="B327" s="87">
        <f t="shared" ref="B327" si="288">B326</f>
        <v>7</v>
      </c>
      <c r="C327" s="117"/>
      <c r="D327" s="117"/>
      <c r="E327" s="117"/>
      <c r="F327" s="117"/>
      <c r="G327" s="117"/>
      <c r="H327" s="117"/>
      <c r="I327" s="125"/>
      <c r="J327" s="125"/>
      <c r="M327" s="104" t="str">
        <f t="shared" si="260"/>
        <v/>
      </c>
      <c r="N327" s="104" t="str">
        <f t="shared" si="261"/>
        <v/>
      </c>
      <c r="O327" s="104" t="str">
        <f>IF(N327&lt;&gt;"",VLOOKUP($N327,'Events and Heat count'!$B:$D,2,)&amp;" - "&amp;VLOOKUP($N327,'Events and Heat count'!$B:$D,3,),"")</f>
        <v/>
      </c>
      <c r="P327" s="104" t="str">
        <f t="shared" si="262"/>
        <v/>
      </c>
      <c r="Q327" s="87" t="str">
        <f t="shared" si="263"/>
        <v/>
      </c>
      <c r="R327" s="87" t="str">
        <f t="shared" si="264"/>
        <v/>
      </c>
      <c r="S327" s="105" t="str">
        <f t="shared" si="265"/>
        <v/>
      </c>
    </row>
    <row r="328" spans="1:19" ht="15" customHeight="1" x14ac:dyDescent="0.2">
      <c r="A328" s="85"/>
      <c r="B328" s="83">
        <f t="shared" ref="B328" si="289">B327</f>
        <v>7</v>
      </c>
      <c r="C328" s="117">
        <f>E328</f>
        <v>2</v>
      </c>
      <c r="D328" s="103" t="s">
        <v>367</v>
      </c>
      <c r="E328" s="119">
        <v>2</v>
      </c>
      <c r="M328" s="86" t="str">
        <f t="shared" si="260"/>
        <v/>
      </c>
      <c r="N328" s="86" t="str">
        <f t="shared" si="261"/>
        <v/>
      </c>
      <c r="O328" s="86" t="str">
        <f>IF(N328&lt;&gt;"",VLOOKUP($N328,'Events and Heat count'!$B:$D,2,)&amp;" - "&amp;VLOOKUP($N328,'Events and Heat count'!$B:$D,3,),"")</f>
        <v/>
      </c>
      <c r="P328" s="86" t="str">
        <f t="shared" si="262"/>
        <v/>
      </c>
      <c r="Q328" s="83" t="str">
        <f t="shared" si="263"/>
        <v/>
      </c>
      <c r="R328" s="83" t="str">
        <f t="shared" si="264"/>
        <v/>
      </c>
      <c r="S328" s="99" t="str">
        <f t="shared" si="265"/>
        <v/>
      </c>
    </row>
    <row r="329" spans="1:19" ht="5.0999999999999996" customHeight="1" x14ac:dyDescent="0.2">
      <c r="A329" s="85"/>
      <c r="B329" s="83">
        <f t="shared" ref="B329" si="290">B328</f>
        <v>7</v>
      </c>
      <c r="C329" s="117">
        <f>C328</f>
        <v>2</v>
      </c>
      <c r="M329" s="86" t="str">
        <f t="shared" si="260"/>
        <v/>
      </c>
      <c r="N329" s="86" t="str">
        <f t="shared" si="261"/>
        <v/>
      </c>
      <c r="O329" s="86" t="str">
        <f>IF(N329&lt;&gt;"",VLOOKUP($N329,'Events and Heat count'!$B:$D,2,)&amp;" - "&amp;VLOOKUP($N329,'Events and Heat count'!$B:$D,3,),"")</f>
        <v/>
      </c>
      <c r="P329" s="86" t="str">
        <f t="shared" si="262"/>
        <v/>
      </c>
      <c r="Q329" s="83" t="str">
        <f t="shared" si="263"/>
        <v/>
      </c>
      <c r="R329" s="83" t="str">
        <f t="shared" si="264"/>
        <v/>
      </c>
      <c r="S329" s="99" t="str">
        <f t="shared" si="265"/>
        <v/>
      </c>
    </row>
    <row r="330" spans="1:19" ht="15" customHeight="1" x14ac:dyDescent="0.2">
      <c r="A330" s="85"/>
      <c r="B330" s="83">
        <f t="shared" ref="B330:C330" si="291">B329</f>
        <v>7</v>
      </c>
      <c r="C330" s="117">
        <f t="shared" si="291"/>
        <v>2</v>
      </c>
      <c r="D330" s="103" t="s">
        <v>366</v>
      </c>
      <c r="E330" s="103" t="s">
        <v>369</v>
      </c>
      <c r="F330" s="103" t="s">
        <v>374</v>
      </c>
      <c r="G330" s="103" t="s">
        <v>380</v>
      </c>
      <c r="H330" s="103"/>
      <c r="I330" s="120" t="s">
        <v>381</v>
      </c>
      <c r="J330" s="120" t="s">
        <v>382</v>
      </c>
      <c r="M330" s="86" t="str">
        <f t="shared" si="260"/>
        <v/>
      </c>
      <c r="N330" s="86" t="str">
        <f t="shared" si="261"/>
        <v/>
      </c>
      <c r="O330" s="86" t="str">
        <f>IF(N330&lt;&gt;"",VLOOKUP($N330,'Events and Heat count'!$B:$D,2,)&amp;" - "&amp;VLOOKUP($N330,'Events and Heat count'!$B:$D,3,),"")</f>
        <v/>
      </c>
      <c r="P330" s="86" t="str">
        <f t="shared" si="262"/>
        <v/>
      </c>
      <c r="Q330" s="83" t="str">
        <f t="shared" si="263"/>
        <v/>
      </c>
      <c r="R330" s="83" t="str">
        <f t="shared" si="264"/>
        <v/>
      </c>
      <c r="S330" s="99" t="str">
        <f t="shared" si="265"/>
        <v/>
      </c>
    </row>
    <row r="331" spans="1:19" ht="20.100000000000001" customHeight="1" x14ac:dyDescent="0.2">
      <c r="A331" s="85" t="str">
        <f>CONCATENATE(TEXT($B331,0),TEXT($C331,0),TEXT($D331,0))</f>
        <v>721</v>
      </c>
      <c r="B331" s="83">
        <f t="shared" ref="B331:C331" si="292">B330</f>
        <v>7</v>
      </c>
      <c r="C331" s="117">
        <f t="shared" si="292"/>
        <v>2</v>
      </c>
      <c r="D331" s="118">
        <v>1</v>
      </c>
      <c r="E331" s="116" t="str">
        <f>IFERROR(VLOOKUP(CONCATENATE(TEXT($B331,0),TEXT($C331,0),TEXT($D331,0)),'Input and Results'!$S:$V,E$1,),"")</f>
        <v>Tommy Maidment</v>
      </c>
      <c r="F331" s="116" t="str">
        <f>IFERROR(VLOOKUP(CONCATENATE(TEXT($B331,0),TEXT($C331,0),TEXT($D331,0)),'Input and Results'!$S:$V,F$1,),"")</f>
        <v>Westbrook Hay</v>
      </c>
      <c r="G331" s="121" t="str">
        <f>IFERROR(VLOOKUP(CONCATENATE(TEXT($B331,0),TEXT($C331,0),TEXT($D331,0)),'Input and Results'!$S:$V,G$1,),"")</f>
        <v>1.37.44</v>
      </c>
      <c r="H331" s="122">
        <v>199.47</v>
      </c>
      <c r="I331" s="123"/>
      <c r="J331" s="124"/>
      <c r="M331" s="118" t="str">
        <f t="shared" si="260"/>
        <v>1</v>
      </c>
      <c r="N331" s="118" t="str">
        <f t="shared" si="261"/>
        <v>7</v>
      </c>
      <c r="O331" s="118" t="str">
        <f>IF(N331&lt;&gt;"",VLOOKUP($N331,'Events and Heat count'!$B:$D,2,)&amp;" - "&amp;VLOOKUP($N331,'Events and Heat count'!$B:$D,3,),"")</f>
        <v>Year 6 Boys - 4x25m Individual Medley</v>
      </c>
      <c r="P331" s="118" t="str">
        <f t="shared" si="262"/>
        <v>2</v>
      </c>
      <c r="Q331" s="116" t="str">
        <f t="shared" si="263"/>
        <v>Tommy Maidment</v>
      </c>
      <c r="R331" s="116" t="str">
        <f t="shared" si="264"/>
        <v>Westbrook Hay</v>
      </c>
      <c r="S331" s="129" t="str">
        <f t="shared" si="265"/>
        <v>___________</v>
      </c>
    </row>
    <row r="332" spans="1:19" ht="20.100000000000001" customHeight="1" x14ac:dyDescent="0.2">
      <c r="A332" s="85" t="str">
        <f t="shared" ref="A332:A338" si="293">CONCATENATE(TEXT($B332,0),TEXT($C332,0),TEXT($D332,0))</f>
        <v>722</v>
      </c>
      <c r="B332" s="83">
        <f t="shared" ref="B332:C332" si="294">B331</f>
        <v>7</v>
      </c>
      <c r="C332" s="117">
        <f t="shared" si="294"/>
        <v>2</v>
      </c>
      <c r="D332" s="118">
        <f>D331+1</f>
        <v>2</v>
      </c>
      <c r="E332" s="116" t="str">
        <f>IFERROR(VLOOKUP(CONCATENATE(TEXT($B332,0),TEXT($C332,0),TEXT($D332,0)),'Input and Results'!$S:$V,E$1,),"")</f>
        <v>Fergus Reid</v>
      </c>
      <c r="F332" s="116" t="str">
        <f>IFERROR(VLOOKUP(CONCATENATE(TEXT($B332,0),TEXT($C332,0),TEXT($D332,0)),'Input and Results'!$S:$V,F$1,),"")</f>
        <v>Beechwood Park</v>
      </c>
      <c r="G332" s="121" t="str">
        <f>IFERROR(VLOOKUP(CONCATENATE(TEXT($B332,0),TEXT($C332,0),TEXT($D332,0)),'Input and Results'!$S:$V,G$1,),"")</f>
        <v>1.37.08</v>
      </c>
      <c r="H332" s="122">
        <v>98.51</v>
      </c>
      <c r="I332" s="123"/>
      <c r="J332" s="124"/>
      <c r="M332" s="86" t="str">
        <f t="shared" si="260"/>
        <v>2</v>
      </c>
      <c r="N332" s="86" t="str">
        <f t="shared" si="261"/>
        <v>7</v>
      </c>
      <c r="O332" s="86" t="str">
        <f>IF(N332&lt;&gt;"",VLOOKUP($N332,'Events and Heat count'!$B:$D,2,)&amp;" - "&amp;VLOOKUP($N332,'Events and Heat count'!$B:$D,3,),"")</f>
        <v>Year 6 Boys - 4x25m Individual Medley</v>
      </c>
      <c r="P332" s="86" t="str">
        <f t="shared" si="262"/>
        <v>2</v>
      </c>
      <c r="Q332" s="83" t="str">
        <f t="shared" si="263"/>
        <v>Fergus Reid</v>
      </c>
      <c r="R332" s="83" t="str">
        <f t="shared" si="264"/>
        <v>Beechwood Park</v>
      </c>
      <c r="S332" s="99" t="str">
        <f t="shared" si="265"/>
        <v>___________</v>
      </c>
    </row>
    <row r="333" spans="1:19" ht="20.100000000000001" customHeight="1" x14ac:dyDescent="0.2">
      <c r="A333" s="85" t="str">
        <f t="shared" si="293"/>
        <v>723</v>
      </c>
      <c r="B333" s="83">
        <f t="shared" ref="B333:C333" si="295">B332</f>
        <v>7</v>
      </c>
      <c r="C333" s="117">
        <f t="shared" si="295"/>
        <v>2</v>
      </c>
      <c r="D333" s="118">
        <f t="shared" ref="D333:D338" si="296">D332+1</f>
        <v>3</v>
      </c>
      <c r="E333" s="116" t="str">
        <f>IFERROR(VLOOKUP(CONCATENATE(TEXT($B333,0),TEXT($C333,0),TEXT($D333,0)),'Input and Results'!$S:$V,E$1,),"")</f>
        <v>Noah McCall</v>
      </c>
      <c r="F333" s="116" t="str">
        <f>IFERROR(VLOOKUP(CONCATENATE(TEXT($B333,0),TEXT($C333,0),TEXT($D333,0)),'Input and Results'!$S:$V,F$1,),"")</f>
        <v>Elangeni</v>
      </c>
      <c r="G333" s="121" t="str">
        <f>IFERROR(VLOOKUP(CONCATENATE(TEXT($B333,0),TEXT($C333,0),TEXT($D333,0)),'Input and Results'!$S:$V,G$1,),"")</f>
        <v>1.36.79</v>
      </c>
      <c r="H333" s="122">
        <v>94.83</v>
      </c>
      <c r="I333" s="123"/>
      <c r="J333" s="124"/>
      <c r="M333" s="86" t="str">
        <f t="shared" si="260"/>
        <v>3</v>
      </c>
      <c r="N333" s="86" t="str">
        <f t="shared" si="261"/>
        <v>7</v>
      </c>
      <c r="O333" s="86" t="str">
        <f>IF(N333&lt;&gt;"",VLOOKUP($N333,'Events and Heat count'!$B:$D,2,)&amp;" - "&amp;VLOOKUP($N333,'Events and Heat count'!$B:$D,3,),"")</f>
        <v>Year 6 Boys - 4x25m Individual Medley</v>
      </c>
      <c r="P333" s="86" t="str">
        <f t="shared" si="262"/>
        <v>2</v>
      </c>
      <c r="Q333" s="83" t="str">
        <f t="shared" si="263"/>
        <v>Noah McCall</v>
      </c>
      <c r="R333" s="83" t="str">
        <f t="shared" si="264"/>
        <v>Elangeni</v>
      </c>
      <c r="S333" s="99" t="str">
        <f t="shared" si="265"/>
        <v>___________</v>
      </c>
    </row>
    <row r="334" spans="1:19" ht="20.100000000000001" customHeight="1" x14ac:dyDescent="0.2">
      <c r="A334" s="85" t="str">
        <f t="shared" si="293"/>
        <v>724</v>
      </c>
      <c r="B334" s="83">
        <f t="shared" ref="B334:C334" si="297">B333</f>
        <v>7</v>
      </c>
      <c r="C334" s="117">
        <f t="shared" si="297"/>
        <v>2</v>
      </c>
      <c r="D334" s="118">
        <f t="shared" si="296"/>
        <v>4</v>
      </c>
      <c r="E334" s="116" t="str">
        <f>IFERROR(VLOOKUP(CONCATENATE(TEXT($B334,0),TEXT($C334,0),TEXT($D334,0)),'Input and Results'!$S:$V,E$1,),"")</f>
        <v>Freddie Lucas</v>
      </c>
      <c r="F334" s="116" t="str">
        <f>IFERROR(VLOOKUP(CONCATENATE(TEXT($B334,0),TEXT($C334,0),TEXT($D334,0)),'Input and Results'!$S:$V,F$1,),"")</f>
        <v>Chalfont St Peter</v>
      </c>
      <c r="G334" s="121" t="str">
        <f>IFERROR(VLOOKUP(CONCATENATE(TEXT($B334,0),TEXT($C334,0),TEXT($D334,0)),'Input and Results'!$S:$V,G$1,),"")</f>
        <v>1.34.32</v>
      </c>
      <c r="H334" s="122">
        <v>94.26</v>
      </c>
      <c r="I334" s="123"/>
      <c r="J334" s="124"/>
      <c r="M334" s="86" t="str">
        <f t="shared" si="260"/>
        <v>4</v>
      </c>
      <c r="N334" s="86" t="str">
        <f t="shared" si="261"/>
        <v>7</v>
      </c>
      <c r="O334" s="86" t="str">
        <f>IF(N334&lt;&gt;"",VLOOKUP($N334,'Events and Heat count'!$B:$D,2,)&amp;" - "&amp;VLOOKUP($N334,'Events and Heat count'!$B:$D,3,),"")</f>
        <v>Year 6 Boys - 4x25m Individual Medley</v>
      </c>
      <c r="P334" s="86" t="str">
        <f t="shared" si="262"/>
        <v>2</v>
      </c>
      <c r="Q334" s="83" t="str">
        <f t="shared" si="263"/>
        <v>Freddie Lucas</v>
      </c>
      <c r="R334" s="83" t="str">
        <f t="shared" si="264"/>
        <v>Chalfont St Peter</v>
      </c>
      <c r="S334" s="99" t="str">
        <f t="shared" si="265"/>
        <v>___________</v>
      </c>
    </row>
    <row r="335" spans="1:19" ht="20.100000000000001" customHeight="1" x14ac:dyDescent="0.2">
      <c r="A335" s="85" t="str">
        <f t="shared" si="293"/>
        <v>725</v>
      </c>
      <c r="B335" s="83">
        <f t="shared" ref="B335:C335" si="298">B334</f>
        <v>7</v>
      </c>
      <c r="C335" s="117">
        <f t="shared" si="298"/>
        <v>2</v>
      </c>
      <c r="D335" s="118">
        <f t="shared" si="296"/>
        <v>5</v>
      </c>
      <c r="E335" s="116" t="str">
        <f>IFERROR(VLOOKUP(CONCATENATE(TEXT($B335,0),TEXT($C335,0),TEXT($D335,0)),'Input and Results'!$S:$V,E$1,),"")</f>
        <v>James Kaye</v>
      </c>
      <c r="F335" s="116" t="str">
        <f>IFERROR(VLOOKUP(CONCATENATE(TEXT($B335,0),TEXT($C335,0),TEXT($D335,0)),'Input and Results'!$S:$V,F$1,),"")</f>
        <v>Haberdashers Boys</v>
      </c>
      <c r="G335" s="121" t="str">
        <f>IFERROR(VLOOKUP(CONCATENATE(TEXT($B335,0),TEXT($C335,0),TEXT($D335,0)),'Input and Results'!$S:$V,G$1,),"")</f>
        <v>1.32.84</v>
      </c>
      <c r="H335" s="122">
        <v>85.69</v>
      </c>
      <c r="I335" s="123"/>
      <c r="J335" s="124"/>
      <c r="M335" s="86" t="str">
        <f t="shared" si="260"/>
        <v>5</v>
      </c>
      <c r="N335" s="86" t="str">
        <f t="shared" si="261"/>
        <v>7</v>
      </c>
      <c r="O335" s="86" t="str">
        <f>IF(N335&lt;&gt;"",VLOOKUP($N335,'Events and Heat count'!$B:$D,2,)&amp;" - "&amp;VLOOKUP($N335,'Events and Heat count'!$B:$D,3,),"")</f>
        <v>Year 6 Boys - 4x25m Individual Medley</v>
      </c>
      <c r="P335" s="86" t="str">
        <f t="shared" si="262"/>
        <v>2</v>
      </c>
      <c r="Q335" s="83" t="str">
        <f t="shared" si="263"/>
        <v>James Kaye</v>
      </c>
      <c r="R335" s="83" t="str">
        <f t="shared" si="264"/>
        <v>Haberdashers Boys</v>
      </c>
      <c r="S335" s="99" t="str">
        <f t="shared" si="265"/>
        <v>___________</v>
      </c>
    </row>
    <row r="336" spans="1:19" ht="20.100000000000001" customHeight="1" x14ac:dyDescent="0.2">
      <c r="A336" s="85" t="str">
        <f t="shared" si="293"/>
        <v>726</v>
      </c>
      <c r="B336" s="83">
        <f t="shared" ref="B336:C336" si="299">B335</f>
        <v>7</v>
      </c>
      <c r="C336" s="117">
        <f t="shared" si="299"/>
        <v>2</v>
      </c>
      <c r="D336" s="118">
        <f t="shared" si="296"/>
        <v>6</v>
      </c>
      <c r="E336" s="116" t="str">
        <f>IFERROR(VLOOKUP(CONCATENATE(TEXT($B336,0),TEXT($C336,0),TEXT($D336,0)),'Input and Results'!$S:$V,E$1,),"")</f>
        <v>Seve Carrillo de Albornoz</v>
      </c>
      <c r="F336" s="116" t="str">
        <f>IFERROR(VLOOKUP(CONCATENATE(TEXT($B336,0),TEXT($C336,0),TEXT($D336,0)),'Input and Results'!$S:$V,F$1,),"")</f>
        <v>Boxmoor</v>
      </c>
      <c r="G336" s="121" t="str">
        <f>IFERROR(VLOOKUP(CONCATENATE(TEXT($B336,0),TEXT($C336,0),TEXT($D336,0)),'Input and Results'!$S:$V,G$1,),"")</f>
        <v>1.35.61</v>
      </c>
      <c r="H336" s="122">
        <v>96.42</v>
      </c>
      <c r="I336" s="123"/>
      <c r="J336" s="124"/>
      <c r="M336" s="86" t="str">
        <f t="shared" si="260"/>
        <v>6</v>
      </c>
      <c r="N336" s="86" t="str">
        <f t="shared" si="261"/>
        <v>7</v>
      </c>
      <c r="O336" s="86" t="str">
        <f>IF(N336&lt;&gt;"",VLOOKUP($N336,'Events and Heat count'!$B:$D,2,)&amp;" - "&amp;VLOOKUP($N336,'Events and Heat count'!$B:$D,3,),"")</f>
        <v>Year 6 Boys - 4x25m Individual Medley</v>
      </c>
      <c r="P336" s="86" t="str">
        <f t="shared" si="262"/>
        <v>2</v>
      </c>
      <c r="Q336" s="83" t="str">
        <f t="shared" si="263"/>
        <v>Seve Carrillo de Albornoz</v>
      </c>
      <c r="R336" s="83" t="str">
        <f t="shared" si="264"/>
        <v>Boxmoor</v>
      </c>
      <c r="S336" s="99" t="str">
        <f t="shared" si="265"/>
        <v>___________</v>
      </c>
    </row>
    <row r="337" spans="1:19" ht="20.100000000000001" customHeight="1" x14ac:dyDescent="0.2">
      <c r="A337" s="85" t="str">
        <f t="shared" si="293"/>
        <v>727</v>
      </c>
      <c r="B337" s="83">
        <f t="shared" ref="B337:C337" si="300">B336</f>
        <v>7</v>
      </c>
      <c r="C337" s="117">
        <f t="shared" si="300"/>
        <v>2</v>
      </c>
      <c r="D337" s="118">
        <f t="shared" si="296"/>
        <v>7</v>
      </c>
      <c r="E337" s="116" t="str">
        <f>IFERROR(VLOOKUP(CONCATENATE(TEXT($B337,0),TEXT($C337,0),TEXT($D337,0)),'Input and Results'!$S:$V,E$1,),"")</f>
        <v>Joshua Skelton</v>
      </c>
      <c r="F337" s="116" t="str">
        <f>IFERROR(VLOOKUP(CONCATENATE(TEXT($B337,0),TEXT($C337,0),TEXT($D337,0)),'Input and Results'!$S:$V,F$1,),"")</f>
        <v>Foulds Primary</v>
      </c>
      <c r="G337" s="121" t="str">
        <f>IFERROR(VLOOKUP(CONCATENATE(TEXT($B337,0),TEXT($C337,0),TEXT($D337,0)),'Input and Results'!$S:$V,G$1,),"")</f>
        <v>1.37.00</v>
      </c>
      <c r="H337" s="122">
        <v>199.46</v>
      </c>
      <c r="I337" s="123"/>
      <c r="J337" s="124"/>
      <c r="M337" s="86" t="str">
        <f t="shared" si="260"/>
        <v>7</v>
      </c>
      <c r="N337" s="86" t="str">
        <f t="shared" si="261"/>
        <v>7</v>
      </c>
      <c r="O337" s="86" t="str">
        <f>IF(N337&lt;&gt;"",VLOOKUP($N337,'Events and Heat count'!$B:$D,2,)&amp;" - "&amp;VLOOKUP($N337,'Events and Heat count'!$B:$D,3,),"")</f>
        <v>Year 6 Boys - 4x25m Individual Medley</v>
      </c>
      <c r="P337" s="86" t="str">
        <f t="shared" si="262"/>
        <v>2</v>
      </c>
      <c r="Q337" s="83" t="str">
        <f t="shared" si="263"/>
        <v>Joshua Skelton</v>
      </c>
      <c r="R337" s="83" t="str">
        <f t="shared" si="264"/>
        <v>Foulds Primary</v>
      </c>
      <c r="S337" s="99" t="str">
        <f t="shared" si="265"/>
        <v>___________</v>
      </c>
    </row>
    <row r="338" spans="1:19" ht="20.100000000000001" customHeight="1" x14ac:dyDescent="0.2">
      <c r="A338" s="85" t="str">
        <f t="shared" si="293"/>
        <v>728</v>
      </c>
      <c r="B338" s="83">
        <f t="shared" ref="B338:C338" si="301">B337</f>
        <v>7</v>
      </c>
      <c r="C338" s="117">
        <f t="shared" si="301"/>
        <v>2</v>
      </c>
      <c r="D338" s="118">
        <f t="shared" si="296"/>
        <v>8</v>
      </c>
      <c r="E338" s="116" t="str">
        <f>IFERROR(VLOOKUP(CONCATENATE(TEXT($B338,0),TEXT($C338,0),TEXT($D338,0)),'Input and Results'!$S:$V,E$1,),"")</f>
        <v>James Coleman</v>
      </c>
      <c r="F338" s="116" t="str">
        <f>IFERROR(VLOOKUP(CONCATENATE(TEXT($B338,0),TEXT($C338,0),TEXT($D338,0)),'Input and Results'!$S:$V,F$1,),"")</f>
        <v>Mandeville</v>
      </c>
      <c r="G338" s="121" t="str">
        <f>IFERROR(VLOOKUP(CONCATENATE(TEXT($B338,0),TEXT($C338,0),TEXT($D338,0)),'Input and Results'!$S:$V,G$1,),"")</f>
        <v>1.37.28</v>
      </c>
      <c r="H338" s="122">
        <v>96.76</v>
      </c>
      <c r="I338" s="123"/>
      <c r="J338" s="124"/>
      <c r="M338" s="86" t="str">
        <f t="shared" si="260"/>
        <v>8</v>
      </c>
      <c r="N338" s="86" t="str">
        <f t="shared" si="261"/>
        <v>7</v>
      </c>
      <c r="O338" s="86" t="str">
        <f>IF(N338&lt;&gt;"",VLOOKUP($N338,'Events and Heat count'!$B:$D,2,)&amp;" - "&amp;VLOOKUP($N338,'Events and Heat count'!$B:$D,3,),"")</f>
        <v>Year 6 Boys - 4x25m Individual Medley</v>
      </c>
      <c r="P338" s="86" t="str">
        <f t="shared" si="262"/>
        <v>2</v>
      </c>
      <c r="Q338" s="83" t="str">
        <f t="shared" ref="Q338:Q369" si="302">IF($A338&lt;&gt;0,VLOOKUP($A338,$A:$F,5,),"")</f>
        <v>James Coleman</v>
      </c>
      <c r="R338" s="83" t="str">
        <f t="shared" ref="R338:R369" si="303">IF($A338&lt;&gt;0,VLOOKUP($A338,$A:$F,6,),"")</f>
        <v>Mandeville</v>
      </c>
      <c r="S338" s="99" t="str">
        <f t="shared" si="265"/>
        <v>___________</v>
      </c>
    </row>
    <row r="339" spans="1:19" s="87" customFormat="1" ht="249.95" customHeight="1" x14ac:dyDescent="0.2">
      <c r="B339" s="87">
        <f t="shared" ref="B339:C339" si="304">B338</f>
        <v>7</v>
      </c>
      <c r="C339" s="117">
        <f t="shared" si="304"/>
        <v>2</v>
      </c>
      <c r="D339" s="117"/>
      <c r="E339" s="117"/>
      <c r="F339" s="117"/>
      <c r="G339" s="117"/>
      <c r="H339" s="117"/>
      <c r="I339" s="125"/>
      <c r="J339" s="125"/>
      <c r="M339" s="104" t="str">
        <f t="shared" si="260"/>
        <v/>
      </c>
      <c r="N339" s="104" t="str">
        <f t="shared" si="261"/>
        <v/>
      </c>
      <c r="O339" s="104" t="str">
        <f>IF(N339&lt;&gt;"",VLOOKUP($N339,'Events and Heat count'!$B:$D,2,)&amp;" - "&amp;VLOOKUP($N339,'Events and Heat count'!$B:$D,3,),"")</f>
        <v/>
      </c>
      <c r="P339" s="104" t="str">
        <f t="shared" si="262"/>
        <v/>
      </c>
      <c r="Q339" s="87" t="str">
        <f t="shared" si="302"/>
        <v/>
      </c>
      <c r="R339" s="87" t="str">
        <f t="shared" si="303"/>
        <v/>
      </c>
      <c r="S339" s="105" t="str">
        <f t="shared" si="265"/>
        <v/>
      </c>
    </row>
    <row r="340" spans="1:19" ht="20.100000000000001" customHeight="1" x14ac:dyDescent="0.2">
      <c r="A340" s="85"/>
      <c r="B340" s="83">
        <f t="shared" ref="B340" si="305">B339</f>
        <v>7</v>
      </c>
      <c r="C340" s="103" t="s">
        <v>368</v>
      </c>
      <c r="D340" s="119">
        <f>D312</f>
        <v>7</v>
      </c>
      <c r="E340" s="103" t="str">
        <f t="shared" ref="E340:F340" si="306">E312</f>
        <v>Year 6 Boys</v>
      </c>
      <c r="F340" s="103" t="str">
        <f t="shared" si="306"/>
        <v>4x25m Individual Medley</v>
      </c>
      <c r="G340" s="121"/>
      <c r="H340" s="120"/>
      <c r="I340" s="120"/>
      <c r="J340" s="120"/>
      <c r="M340" s="86" t="str">
        <f t="shared" si="260"/>
        <v/>
      </c>
      <c r="N340" s="86" t="str">
        <f t="shared" si="261"/>
        <v/>
      </c>
      <c r="O340" s="86" t="str">
        <f>IF(N340&lt;&gt;"",VLOOKUP($N340,'Events and Heat count'!$B:$D,2,)&amp;" - "&amp;VLOOKUP($N340,'Events and Heat count'!$B:$D,3,),"")</f>
        <v/>
      </c>
      <c r="P340" s="86" t="str">
        <f t="shared" si="262"/>
        <v/>
      </c>
      <c r="Q340" s="83" t="str">
        <f t="shared" si="302"/>
        <v/>
      </c>
      <c r="R340" s="83" t="str">
        <f t="shared" si="303"/>
        <v/>
      </c>
      <c r="S340" s="99" t="str">
        <f t="shared" si="265"/>
        <v/>
      </c>
    </row>
    <row r="341" spans="1:19" ht="5.0999999999999996" customHeight="1" x14ac:dyDescent="0.2">
      <c r="A341" s="85"/>
      <c r="B341" s="83">
        <f t="shared" ref="B341" si="307">B340</f>
        <v>7</v>
      </c>
      <c r="C341" s="117"/>
      <c r="H341" s="118"/>
      <c r="M341" s="86" t="str">
        <f t="shared" si="260"/>
        <v/>
      </c>
      <c r="N341" s="86" t="str">
        <f t="shared" si="261"/>
        <v/>
      </c>
      <c r="O341" s="86" t="str">
        <f>IF(N341&lt;&gt;"",VLOOKUP($N341,'Events and Heat count'!$B:$D,2,)&amp;" - "&amp;VLOOKUP($N341,'Events and Heat count'!$B:$D,3,),"")</f>
        <v/>
      </c>
      <c r="P341" s="86" t="str">
        <f t="shared" si="262"/>
        <v/>
      </c>
      <c r="Q341" s="83" t="str">
        <f t="shared" si="302"/>
        <v/>
      </c>
      <c r="R341" s="83" t="str">
        <f t="shared" si="303"/>
        <v/>
      </c>
      <c r="S341" s="99" t="str">
        <f t="shared" si="265"/>
        <v/>
      </c>
    </row>
    <row r="342" spans="1:19" ht="20.100000000000001" customHeight="1" x14ac:dyDescent="0.2">
      <c r="A342" s="85"/>
      <c r="B342" s="83">
        <f t="shared" ref="B342" si="308">B341</f>
        <v>7</v>
      </c>
      <c r="C342" s="117">
        <f>E342</f>
        <v>3</v>
      </c>
      <c r="D342" s="103" t="s">
        <v>367</v>
      </c>
      <c r="E342" s="119">
        <v>3</v>
      </c>
      <c r="G342" s="121"/>
      <c r="H342" s="123"/>
      <c r="I342" s="123"/>
      <c r="J342" s="124"/>
      <c r="M342" s="86" t="str">
        <f t="shared" si="260"/>
        <v/>
      </c>
      <c r="N342" s="86" t="str">
        <f t="shared" si="261"/>
        <v/>
      </c>
      <c r="O342" s="86" t="str">
        <f>IF(N342&lt;&gt;"",VLOOKUP($N342,'Events and Heat count'!$B:$D,2,)&amp;" - "&amp;VLOOKUP($N342,'Events and Heat count'!$B:$D,3,),"")</f>
        <v/>
      </c>
      <c r="P342" s="86" t="str">
        <f t="shared" si="262"/>
        <v/>
      </c>
      <c r="Q342" s="83" t="str">
        <f t="shared" si="302"/>
        <v/>
      </c>
      <c r="R342" s="83" t="str">
        <f t="shared" si="303"/>
        <v/>
      </c>
      <c r="S342" s="99" t="str">
        <f t="shared" si="265"/>
        <v/>
      </c>
    </row>
    <row r="343" spans="1:19" ht="5.0999999999999996" customHeight="1" x14ac:dyDescent="0.2">
      <c r="A343" s="85"/>
      <c r="B343" s="83">
        <f t="shared" ref="B343" si="309">B342</f>
        <v>7</v>
      </c>
      <c r="C343" s="117">
        <f>C342</f>
        <v>3</v>
      </c>
      <c r="H343" s="118"/>
      <c r="M343" s="86" t="str">
        <f t="shared" si="260"/>
        <v/>
      </c>
      <c r="N343" s="86" t="str">
        <f t="shared" si="261"/>
        <v/>
      </c>
      <c r="O343" s="86" t="str">
        <f>IF(N343&lt;&gt;"",VLOOKUP($N343,'Events and Heat count'!$B:$D,2,)&amp;" - "&amp;VLOOKUP($N343,'Events and Heat count'!$B:$D,3,),"")</f>
        <v/>
      </c>
      <c r="P343" s="86" t="str">
        <f t="shared" si="262"/>
        <v/>
      </c>
      <c r="Q343" s="83" t="str">
        <f t="shared" si="302"/>
        <v/>
      </c>
      <c r="R343" s="83" t="str">
        <f t="shared" si="303"/>
        <v/>
      </c>
      <c r="S343" s="99" t="str">
        <f t="shared" si="265"/>
        <v/>
      </c>
    </row>
    <row r="344" spans="1:19" ht="20.100000000000001" customHeight="1" x14ac:dyDescent="0.2">
      <c r="A344" s="85"/>
      <c r="B344" s="83">
        <f t="shared" ref="B344:C344" si="310">B343</f>
        <v>7</v>
      </c>
      <c r="C344" s="117">
        <f t="shared" si="310"/>
        <v>3</v>
      </c>
      <c r="D344" s="120" t="s">
        <v>366</v>
      </c>
      <c r="E344" s="103" t="s">
        <v>369</v>
      </c>
      <c r="F344" s="103" t="s">
        <v>374</v>
      </c>
      <c r="G344" s="126" t="s">
        <v>380</v>
      </c>
      <c r="H344" s="127"/>
      <c r="I344" s="127" t="s">
        <v>381</v>
      </c>
      <c r="J344" s="128" t="s">
        <v>382</v>
      </c>
      <c r="M344" s="86" t="str">
        <f t="shared" si="260"/>
        <v/>
      </c>
      <c r="N344" s="86" t="str">
        <f t="shared" si="261"/>
        <v/>
      </c>
      <c r="O344" s="86" t="str">
        <f>IF(N344&lt;&gt;"",VLOOKUP($N344,'Events and Heat count'!$B:$D,2,)&amp;" - "&amp;VLOOKUP($N344,'Events and Heat count'!$B:$D,3,),"")</f>
        <v/>
      </c>
      <c r="P344" s="86" t="str">
        <f t="shared" si="262"/>
        <v/>
      </c>
      <c r="Q344" s="83" t="str">
        <f t="shared" si="302"/>
        <v/>
      </c>
      <c r="R344" s="83" t="str">
        <f t="shared" si="303"/>
        <v/>
      </c>
      <c r="S344" s="99" t="str">
        <f t="shared" si="265"/>
        <v/>
      </c>
    </row>
    <row r="345" spans="1:19" ht="20.100000000000001" customHeight="1" x14ac:dyDescent="0.2">
      <c r="A345" s="85" t="str">
        <f>CONCATENATE(TEXT($B345,0),TEXT($C345,0),TEXT($D345,0))</f>
        <v>731</v>
      </c>
      <c r="B345" s="83">
        <f t="shared" ref="B345:C345" si="311">B344</f>
        <v>7</v>
      </c>
      <c r="C345" s="117">
        <f t="shared" si="311"/>
        <v>3</v>
      </c>
      <c r="D345" s="118">
        <v>1</v>
      </c>
      <c r="E345" s="116" t="str">
        <f>IFERROR(VLOOKUP(CONCATENATE(TEXT($B345,0),TEXT($C345,0),TEXT($D345,0)),'Input and Results'!$S:$V,E$1,),"")</f>
        <v>George  Mowbray</v>
      </c>
      <c r="F345" s="116" t="str">
        <f>IFERROR(VLOOKUP(CONCATENATE(TEXT($B345,0),TEXT($C345,0),TEXT($D345,0)),'Input and Results'!$S:$V,F$1,),"")</f>
        <v>Elangeni</v>
      </c>
      <c r="G345" s="121" t="str">
        <f>IFERROR(VLOOKUP(CONCATENATE(TEXT($B345,0),TEXT($C345,0),TEXT($D345,0)),'Input and Results'!$S:$V,G$1,),"")</f>
        <v>1.32.15</v>
      </c>
      <c r="H345" s="122">
        <v>90.71</v>
      </c>
      <c r="I345" s="123"/>
      <c r="J345" s="124"/>
      <c r="M345" s="118" t="str">
        <f t="shared" si="260"/>
        <v>1</v>
      </c>
      <c r="N345" s="118" t="str">
        <f t="shared" si="261"/>
        <v>7</v>
      </c>
      <c r="O345" s="118" t="str">
        <f>IF(N345&lt;&gt;"",VLOOKUP($N345,'Events and Heat count'!$B:$D,2,)&amp;" - "&amp;VLOOKUP($N345,'Events and Heat count'!$B:$D,3,),"")</f>
        <v>Year 6 Boys - 4x25m Individual Medley</v>
      </c>
      <c r="P345" s="118" t="str">
        <f t="shared" si="262"/>
        <v>3</v>
      </c>
      <c r="Q345" s="116" t="str">
        <f t="shared" si="302"/>
        <v>George  Mowbray</v>
      </c>
      <c r="R345" s="116" t="str">
        <f t="shared" si="303"/>
        <v>Elangeni</v>
      </c>
      <c r="S345" s="129" t="str">
        <f t="shared" si="265"/>
        <v>___________</v>
      </c>
    </row>
    <row r="346" spans="1:19" ht="20.100000000000001" customHeight="1" x14ac:dyDescent="0.2">
      <c r="A346" s="85" t="str">
        <f t="shared" ref="A346:A352" si="312">CONCATENATE(TEXT($B346,0),TEXT($C346,0),TEXT($D346,0))</f>
        <v>732</v>
      </c>
      <c r="B346" s="83">
        <f t="shared" ref="B346:C346" si="313">B345</f>
        <v>7</v>
      </c>
      <c r="C346" s="117">
        <f t="shared" si="313"/>
        <v>3</v>
      </c>
      <c r="D346" s="118">
        <f>D345+1</f>
        <v>2</v>
      </c>
      <c r="E346" s="116" t="str">
        <f>IFERROR(VLOOKUP(CONCATENATE(TEXT($B346,0),TEXT($C346,0),TEXT($D346,0)),'Input and Results'!$S:$V,E$1,),"")</f>
        <v xml:space="preserve">Mac Lothian </v>
      </c>
      <c r="F346" s="116" t="str">
        <f>IFERROR(VLOOKUP(CONCATENATE(TEXT($B346,0),TEXT($C346,0),TEXT($D346,0)),'Input and Results'!$S:$V,F$1,),"")</f>
        <v>Gayhurst School</v>
      </c>
      <c r="G346" s="121" t="str">
        <f>IFERROR(VLOOKUP(CONCATENATE(TEXT($B346,0),TEXT($C346,0),TEXT($D346,0)),'Input and Results'!$S:$V,G$1,),"")</f>
        <v>1.31.00</v>
      </c>
      <c r="H346" s="122">
        <v>199.45</v>
      </c>
      <c r="I346" s="123"/>
      <c r="J346" s="124"/>
      <c r="M346" s="86" t="str">
        <f t="shared" si="260"/>
        <v>2</v>
      </c>
      <c r="N346" s="86" t="str">
        <f t="shared" si="261"/>
        <v>7</v>
      </c>
      <c r="O346" s="86" t="str">
        <f>IF(N346&lt;&gt;"",VLOOKUP($N346,'Events and Heat count'!$B:$D,2,)&amp;" - "&amp;VLOOKUP($N346,'Events and Heat count'!$B:$D,3,),"")</f>
        <v>Year 6 Boys - 4x25m Individual Medley</v>
      </c>
      <c r="P346" s="86" t="str">
        <f t="shared" si="262"/>
        <v>3</v>
      </c>
      <c r="Q346" s="83" t="str">
        <f t="shared" si="302"/>
        <v xml:space="preserve">Mac Lothian </v>
      </c>
      <c r="R346" s="83" t="str">
        <f t="shared" si="303"/>
        <v>Gayhurst School</v>
      </c>
      <c r="S346" s="99" t="str">
        <f t="shared" si="265"/>
        <v>___________</v>
      </c>
    </row>
    <row r="347" spans="1:19" ht="20.100000000000001" customHeight="1" x14ac:dyDescent="0.2">
      <c r="A347" s="85" t="str">
        <f t="shared" si="312"/>
        <v>733</v>
      </c>
      <c r="B347" s="83">
        <f t="shared" ref="B347:C347" si="314">B346</f>
        <v>7</v>
      </c>
      <c r="C347" s="117">
        <f t="shared" si="314"/>
        <v>3</v>
      </c>
      <c r="D347" s="118">
        <f t="shared" ref="D347:D352" si="315">D346+1</f>
        <v>3</v>
      </c>
      <c r="E347" s="116" t="str">
        <f>IFERROR(VLOOKUP(CONCATENATE(TEXT($B347,0),TEXT($C347,0),TEXT($D347,0)),'Input and Results'!$S:$V,E$1,),"")</f>
        <v>James Atwell</v>
      </c>
      <c r="F347" s="116" t="str">
        <f>IFERROR(VLOOKUP(CONCATENATE(TEXT($B347,0),TEXT($C347,0),TEXT($D347,0)),'Input and Results'!$S:$V,F$1,),"")</f>
        <v>The Grove Jnr</v>
      </c>
      <c r="G347" s="121" t="str">
        <f>IFERROR(VLOOKUP(CONCATENATE(TEXT($B347,0),TEXT($C347,0),TEXT($D347,0)),'Input and Results'!$S:$V,G$1,),"")</f>
        <v>1.29.78</v>
      </c>
      <c r="H347" s="122">
        <v>199.44</v>
      </c>
      <c r="I347" s="123"/>
      <c r="J347" s="124"/>
      <c r="M347" s="86" t="str">
        <f t="shared" si="260"/>
        <v>3</v>
      </c>
      <c r="N347" s="86" t="str">
        <f t="shared" si="261"/>
        <v>7</v>
      </c>
      <c r="O347" s="86" t="str">
        <f>IF(N347&lt;&gt;"",VLOOKUP($N347,'Events and Heat count'!$B:$D,2,)&amp;" - "&amp;VLOOKUP($N347,'Events and Heat count'!$B:$D,3,),"")</f>
        <v>Year 6 Boys - 4x25m Individual Medley</v>
      </c>
      <c r="P347" s="86" t="str">
        <f t="shared" si="262"/>
        <v>3</v>
      </c>
      <c r="Q347" s="83" t="str">
        <f t="shared" si="302"/>
        <v>James Atwell</v>
      </c>
      <c r="R347" s="83" t="str">
        <f t="shared" si="303"/>
        <v>The Grove Jnr</v>
      </c>
      <c r="S347" s="99" t="str">
        <f t="shared" si="265"/>
        <v>___________</v>
      </c>
    </row>
    <row r="348" spans="1:19" ht="20.100000000000001" customHeight="1" x14ac:dyDescent="0.2">
      <c r="A348" s="85" t="str">
        <f t="shared" si="312"/>
        <v>734</v>
      </c>
      <c r="B348" s="83">
        <f t="shared" ref="B348:C348" si="316">B347</f>
        <v>7</v>
      </c>
      <c r="C348" s="117">
        <f t="shared" si="316"/>
        <v>3</v>
      </c>
      <c r="D348" s="118">
        <f t="shared" si="315"/>
        <v>4</v>
      </c>
      <c r="E348" s="116" t="str">
        <f>IFERROR(VLOOKUP(CONCATENATE(TEXT($B348,0),TEXT($C348,0),TEXT($D348,0)),'Input and Results'!$S:$V,E$1,),"")</f>
        <v>Luke Pollen-Brooks</v>
      </c>
      <c r="F348" s="116" t="str">
        <f>IFERROR(VLOOKUP(CONCATENATE(TEXT($B348,0),TEXT($C348,0),TEXT($D348,0)),'Input and Results'!$S:$V,F$1,),"")</f>
        <v>Bedford</v>
      </c>
      <c r="G348" s="121" t="str">
        <f>IFERROR(VLOOKUP(CONCATENATE(TEXT($B348,0),TEXT($C348,0),TEXT($D348,0)),'Input and Results'!$S:$V,G$1,),"")</f>
        <v>1.26.34</v>
      </c>
      <c r="H348" s="122">
        <v>85.39</v>
      </c>
      <c r="I348" s="123"/>
      <c r="J348" s="124"/>
      <c r="M348" s="86" t="str">
        <f t="shared" si="260"/>
        <v>4</v>
      </c>
      <c r="N348" s="86" t="str">
        <f t="shared" si="261"/>
        <v>7</v>
      </c>
      <c r="O348" s="86" t="str">
        <f>IF(N348&lt;&gt;"",VLOOKUP($N348,'Events and Heat count'!$B:$D,2,)&amp;" - "&amp;VLOOKUP($N348,'Events and Heat count'!$B:$D,3,),"")</f>
        <v>Year 6 Boys - 4x25m Individual Medley</v>
      </c>
      <c r="P348" s="86" t="str">
        <f t="shared" si="262"/>
        <v>3</v>
      </c>
      <c r="Q348" s="83" t="str">
        <f t="shared" si="302"/>
        <v>Luke Pollen-Brooks</v>
      </c>
      <c r="R348" s="83" t="str">
        <f t="shared" si="303"/>
        <v>Bedford</v>
      </c>
      <c r="S348" s="99" t="str">
        <f t="shared" si="265"/>
        <v>___________</v>
      </c>
    </row>
    <row r="349" spans="1:19" ht="20.100000000000001" customHeight="1" x14ac:dyDescent="0.2">
      <c r="A349" s="85" t="str">
        <f t="shared" si="312"/>
        <v>735</v>
      </c>
      <c r="B349" s="83">
        <f t="shared" ref="B349:C349" si="317">B348</f>
        <v>7</v>
      </c>
      <c r="C349" s="117">
        <f t="shared" si="317"/>
        <v>3</v>
      </c>
      <c r="D349" s="118">
        <f t="shared" si="315"/>
        <v>5</v>
      </c>
      <c r="E349" s="116" t="str">
        <f>IFERROR(VLOOKUP(CONCATENATE(TEXT($B349,0),TEXT($C349,0),TEXT($D349,0)),'Input and Results'!$S:$V,E$1,),"")</f>
        <v>Alex Cooper</v>
      </c>
      <c r="F349" s="116" t="str">
        <f>IFERROR(VLOOKUP(CONCATENATE(TEXT($B349,0),TEXT($C349,0),TEXT($D349,0)),'Input and Results'!$S:$V,F$1,),"")</f>
        <v>Polehampton</v>
      </c>
      <c r="G349" s="121" t="str">
        <f>IFERROR(VLOOKUP(CONCATENATE(TEXT($B349,0),TEXT($C349,0),TEXT($D349,0)),'Input and Results'!$S:$V,G$1,),"")</f>
        <v>1.25.79</v>
      </c>
      <c r="H349" s="122">
        <v>80.36</v>
      </c>
      <c r="I349" s="123"/>
      <c r="J349" s="124"/>
      <c r="M349" s="86" t="str">
        <f t="shared" si="260"/>
        <v>5</v>
      </c>
      <c r="N349" s="86" t="str">
        <f t="shared" si="261"/>
        <v>7</v>
      </c>
      <c r="O349" s="86" t="str">
        <f>IF(N349&lt;&gt;"",VLOOKUP($N349,'Events and Heat count'!$B:$D,2,)&amp;" - "&amp;VLOOKUP($N349,'Events and Heat count'!$B:$D,3,),"")</f>
        <v>Year 6 Boys - 4x25m Individual Medley</v>
      </c>
      <c r="P349" s="86" t="str">
        <f t="shared" si="262"/>
        <v>3</v>
      </c>
      <c r="Q349" s="83" t="str">
        <f t="shared" si="302"/>
        <v>Alex Cooper</v>
      </c>
      <c r="R349" s="83" t="str">
        <f t="shared" si="303"/>
        <v>Polehampton</v>
      </c>
      <c r="S349" s="99" t="str">
        <f t="shared" si="265"/>
        <v>___________</v>
      </c>
    </row>
    <row r="350" spans="1:19" ht="20.100000000000001" customHeight="1" x14ac:dyDescent="0.2">
      <c r="A350" s="85" t="str">
        <f t="shared" si="312"/>
        <v>736</v>
      </c>
      <c r="B350" s="83">
        <f t="shared" ref="B350:C350" si="318">B349</f>
        <v>7</v>
      </c>
      <c r="C350" s="117">
        <f t="shared" si="318"/>
        <v>3</v>
      </c>
      <c r="D350" s="118">
        <f t="shared" si="315"/>
        <v>6</v>
      </c>
      <c r="E350" s="116" t="str">
        <f>IFERROR(VLOOKUP(CONCATENATE(TEXT($B350,0),TEXT($C350,0),TEXT($D350,0)),'Input and Results'!$S:$V,E$1,),"")</f>
        <v>Joshua Heesom</v>
      </c>
      <c r="F350" s="116" t="str">
        <f>IFERROR(VLOOKUP(CONCATENATE(TEXT($B350,0),TEXT($C350,0),TEXT($D350,0)),'Input and Results'!$S:$V,F$1,),"")</f>
        <v>Pope Paul</v>
      </c>
      <c r="G350" s="121" t="str">
        <f>IFERROR(VLOOKUP(CONCATENATE(TEXT($B350,0),TEXT($C350,0),TEXT($D350,0)),'Input and Results'!$S:$V,G$1,),"")</f>
        <v>1.27.34</v>
      </c>
      <c r="H350" s="122">
        <v>199.43</v>
      </c>
      <c r="I350" s="123"/>
      <c r="J350" s="124"/>
      <c r="M350" s="86" t="str">
        <f t="shared" si="260"/>
        <v>6</v>
      </c>
      <c r="N350" s="86" t="str">
        <f t="shared" si="261"/>
        <v>7</v>
      </c>
      <c r="O350" s="86" t="str">
        <f>IF(N350&lt;&gt;"",VLOOKUP($N350,'Events and Heat count'!$B:$D,2,)&amp;" - "&amp;VLOOKUP($N350,'Events and Heat count'!$B:$D,3,),"")</f>
        <v>Year 6 Boys - 4x25m Individual Medley</v>
      </c>
      <c r="P350" s="86" t="str">
        <f t="shared" si="262"/>
        <v>3</v>
      </c>
      <c r="Q350" s="83" t="str">
        <f t="shared" si="302"/>
        <v>Joshua Heesom</v>
      </c>
      <c r="R350" s="83" t="str">
        <f t="shared" si="303"/>
        <v>Pope Paul</v>
      </c>
      <c r="S350" s="99" t="str">
        <f t="shared" si="265"/>
        <v>___________</v>
      </c>
    </row>
    <row r="351" spans="1:19" ht="20.100000000000001" customHeight="1" x14ac:dyDescent="0.2">
      <c r="A351" s="85" t="str">
        <f t="shared" si="312"/>
        <v>737</v>
      </c>
      <c r="B351" s="83">
        <f t="shared" ref="B351:C351" si="319">B350</f>
        <v>7</v>
      </c>
      <c r="C351" s="117">
        <f t="shared" si="319"/>
        <v>3</v>
      </c>
      <c r="D351" s="118">
        <f t="shared" si="315"/>
        <v>7</v>
      </c>
      <c r="E351" s="116" t="str">
        <f>IFERROR(VLOOKUP(CONCATENATE(TEXT($B351,0),TEXT($C351,0),TEXT($D351,0)),'Input and Results'!$S:$V,E$1,),"")</f>
        <v>Max Arnold</v>
      </c>
      <c r="F351" s="116" t="str">
        <f>IFERROR(VLOOKUP(CONCATENATE(TEXT($B351,0),TEXT($C351,0),TEXT($D351,0)),'Input and Results'!$S:$V,F$1,),"")</f>
        <v>Milwards School</v>
      </c>
      <c r="G351" s="121" t="str">
        <f>IFERROR(VLOOKUP(CONCATENATE(TEXT($B351,0),TEXT($C351,0),TEXT($D351,0)),'Input and Results'!$S:$V,G$1,),"")</f>
        <v>1.31.00</v>
      </c>
      <c r="H351" s="122">
        <v>83.96</v>
      </c>
      <c r="I351" s="123"/>
      <c r="J351" s="124"/>
      <c r="M351" s="86" t="str">
        <f t="shared" si="260"/>
        <v>7</v>
      </c>
      <c r="N351" s="86" t="str">
        <f t="shared" si="261"/>
        <v>7</v>
      </c>
      <c r="O351" s="86" t="str">
        <f>IF(N351&lt;&gt;"",VLOOKUP($N351,'Events and Heat count'!$B:$D,2,)&amp;" - "&amp;VLOOKUP($N351,'Events and Heat count'!$B:$D,3,),"")</f>
        <v>Year 6 Boys - 4x25m Individual Medley</v>
      </c>
      <c r="P351" s="86" t="str">
        <f t="shared" si="262"/>
        <v>3</v>
      </c>
      <c r="Q351" s="83" t="str">
        <f t="shared" si="302"/>
        <v>Max Arnold</v>
      </c>
      <c r="R351" s="83" t="str">
        <f t="shared" si="303"/>
        <v>Milwards School</v>
      </c>
      <c r="S351" s="99" t="str">
        <f t="shared" si="265"/>
        <v>___________</v>
      </c>
    </row>
    <row r="352" spans="1:19" ht="20.100000000000001" customHeight="1" x14ac:dyDescent="0.2">
      <c r="A352" s="85" t="str">
        <f t="shared" si="312"/>
        <v>738</v>
      </c>
      <c r="B352" s="83">
        <f t="shared" ref="B352:C352" si="320">B351</f>
        <v>7</v>
      </c>
      <c r="C352" s="117">
        <f t="shared" si="320"/>
        <v>3</v>
      </c>
      <c r="D352" s="118">
        <f t="shared" si="315"/>
        <v>8</v>
      </c>
      <c r="E352" s="116" t="str">
        <f>IFERROR(VLOOKUP(CONCATENATE(TEXT($B352,0),TEXT($C352,0),TEXT($D352,0)),'Input and Results'!$S:$V,E$1,),"")</f>
        <v>Eamon Bradley</v>
      </c>
      <c r="F352" s="116" t="str">
        <f>IFERROR(VLOOKUP(CONCATENATE(TEXT($B352,0),TEXT($C352,0),TEXT($D352,0)),'Input and Results'!$S:$V,F$1,),"")</f>
        <v>Bedford</v>
      </c>
      <c r="G352" s="121" t="str">
        <f>IFERROR(VLOOKUP(CONCATENATE(TEXT($B352,0),TEXT($C352,0),TEXT($D352,0)),'Input and Results'!$S:$V,G$1,),"")</f>
        <v>1.31.78</v>
      </c>
      <c r="H352" s="122">
        <v>83.88</v>
      </c>
      <c r="I352" s="123"/>
      <c r="J352" s="124"/>
      <c r="M352" s="86" t="str">
        <f t="shared" si="260"/>
        <v>8</v>
      </c>
      <c r="N352" s="86" t="str">
        <f t="shared" si="261"/>
        <v>7</v>
      </c>
      <c r="O352" s="86" t="str">
        <f>IF(N352&lt;&gt;"",VLOOKUP($N352,'Events and Heat count'!$B:$D,2,)&amp;" - "&amp;VLOOKUP($N352,'Events and Heat count'!$B:$D,3,),"")</f>
        <v>Year 6 Boys - 4x25m Individual Medley</v>
      </c>
      <c r="P352" s="86" t="str">
        <f t="shared" si="262"/>
        <v>3</v>
      </c>
      <c r="Q352" s="83" t="str">
        <f t="shared" si="302"/>
        <v>Eamon Bradley</v>
      </c>
      <c r="R352" s="83" t="str">
        <f t="shared" si="303"/>
        <v>Bedford</v>
      </c>
      <c r="S352" s="99" t="str">
        <f t="shared" si="265"/>
        <v>___________</v>
      </c>
    </row>
    <row r="353" spans="1:19" s="87" customFormat="1" ht="249.95" customHeight="1" x14ac:dyDescent="0.2">
      <c r="B353" s="87">
        <f t="shared" ref="B353:C353" si="321">B352</f>
        <v>7</v>
      </c>
      <c r="C353" s="117">
        <f t="shared" si="321"/>
        <v>3</v>
      </c>
      <c r="D353" s="117"/>
      <c r="E353" s="117"/>
      <c r="F353" s="117"/>
      <c r="G353" s="117"/>
      <c r="H353" s="117"/>
      <c r="I353" s="125"/>
      <c r="J353" s="125"/>
      <c r="M353" s="104" t="str">
        <f t="shared" si="260"/>
        <v/>
      </c>
      <c r="N353" s="104" t="str">
        <f t="shared" si="261"/>
        <v/>
      </c>
      <c r="O353" s="104" t="str">
        <f>IF(N353&lt;&gt;"",VLOOKUP($N353,'Events and Heat count'!$B:$D,2,)&amp;" - "&amp;VLOOKUP($N353,'Events and Heat count'!$B:$D,3,),"")</f>
        <v/>
      </c>
      <c r="P353" s="104" t="str">
        <f t="shared" si="262"/>
        <v/>
      </c>
      <c r="Q353" s="87" t="str">
        <f t="shared" si="302"/>
        <v/>
      </c>
      <c r="R353" s="87" t="str">
        <f t="shared" si="303"/>
        <v/>
      </c>
      <c r="S353" s="105" t="str">
        <f t="shared" si="265"/>
        <v/>
      </c>
    </row>
    <row r="354" spans="1:19" ht="20.100000000000001" customHeight="1" x14ac:dyDescent="0.2">
      <c r="B354" s="83">
        <f>D354</f>
        <v>8</v>
      </c>
      <c r="C354" s="103" t="s">
        <v>368</v>
      </c>
      <c r="D354" s="119">
        <v>8</v>
      </c>
      <c r="E354" s="103" t="s">
        <v>4</v>
      </c>
      <c r="F354" s="103" t="s">
        <v>5</v>
      </c>
      <c r="G354" s="103"/>
      <c r="H354" s="103"/>
      <c r="I354" s="120"/>
      <c r="J354" s="120"/>
      <c r="M354" s="86" t="str">
        <f t="shared" si="260"/>
        <v/>
      </c>
      <c r="N354" s="86" t="str">
        <f t="shared" si="261"/>
        <v/>
      </c>
      <c r="O354" s="86" t="str">
        <f>IF(N354&lt;&gt;"",VLOOKUP($N354,'Events and Heat count'!$B:$D,2,)&amp;" - "&amp;VLOOKUP($N354,'Events and Heat count'!$B:$D,3,),"")</f>
        <v/>
      </c>
      <c r="P354" s="86" t="str">
        <f t="shared" si="262"/>
        <v/>
      </c>
      <c r="Q354" s="83" t="str">
        <f t="shared" si="302"/>
        <v/>
      </c>
      <c r="R354" s="83" t="str">
        <f t="shared" si="303"/>
        <v/>
      </c>
      <c r="S354" s="99" t="str">
        <f t="shared" si="265"/>
        <v/>
      </c>
    </row>
    <row r="355" spans="1:19" ht="5.0999999999999996" customHeight="1" x14ac:dyDescent="0.2">
      <c r="A355" s="85"/>
      <c r="B355" s="83">
        <f t="shared" ref="B355:B357" si="322">B354</f>
        <v>8</v>
      </c>
      <c r="M355" s="86" t="str">
        <f t="shared" si="260"/>
        <v/>
      </c>
      <c r="N355" s="86" t="str">
        <f t="shared" si="261"/>
        <v/>
      </c>
      <c r="O355" s="86" t="str">
        <f>IF(N355&lt;&gt;"",VLOOKUP($N355,'Events and Heat count'!$B:$D,2,)&amp;" - "&amp;VLOOKUP($N355,'Events and Heat count'!$B:$D,3,),"")</f>
        <v/>
      </c>
      <c r="P355" s="86" t="str">
        <f t="shared" si="262"/>
        <v/>
      </c>
      <c r="Q355" s="83" t="str">
        <f t="shared" si="302"/>
        <v/>
      </c>
      <c r="R355" s="83" t="str">
        <f t="shared" si="303"/>
        <v/>
      </c>
      <c r="S355" s="99" t="str">
        <f t="shared" si="265"/>
        <v/>
      </c>
    </row>
    <row r="356" spans="1:19" ht="15" customHeight="1" x14ac:dyDescent="0.2">
      <c r="A356" s="85"/>
      <c r="B356" s="83">
        <f t="shared" si="322"/>
        <v>8</v>
      </c>
      <c r="C356" s="117">
        <f>E356</f>
        <v>1</v>
      </c>
      <c r="D356" s="103" t="s">
        <v>367</v>
      </c>
      <c r="E356" s="119">
        <v>1</v>
      </c>
      <c r="M356" s="86" t="str">
        <f t="shared" si="260"/>
        <v/>
      </c>
      <c r="N356" s="86" t="str">
        <f t="shared" si="261"/>
        <v/>
      </c>
      <c r="O356" s="86" t="str">
        <f>IF(N356&lt;&gt;"",VLOOKUP($N356,'Events and Heat count'!$B:$D,2,)&amp;" - "&amp;VLOOKUP($N356,'Events and Heat count'!$B:$D,3,),"")</f>
        <v/>
      </c>
      <c r="P356" s="86" t="str">
        <f t="shared" si="262"/>
        <v/>
      </c>
      <c r="Q356" s="83" t="str">
        <f t="shared" si="302"/>
        <v/>
      </c>
      <c r="R356" s="83" t="str">
        <f t="shared" si="303"/>
        <v/>
      </c>
      <c r="S356" s="99" t="str">
        <f t="shared" si="265"/>
        <v/>
      </c>
    </row>
    <row r="357" spans="1:19" ht="5.0999999999999996" customHeight="1" x14ac:dyDescent="0.2">
      <c r="A357" s="85"/>
      <c r="B357" s="83">
        <f t="shared" si="322"/>
        <v>8</v>
      </c>
      <c r="C357" s="117">
        <f>C356</f>
        <v>1</v>
      </c>
      <c r="M357" s="86" t="str">
        <f t="shared" si="260"/>
        <v/>
      </c>
      <c r="N357" s="86" t="str">
        <f t="shared" si="261"/>
        <v/>
      </c>
      <c r="O357" s="86" t="str">
        <f>IF(N357&lt;&gt;"",VLOOKUP($N357,'Events and Heat count'!$B:$D,2,)&amp;" - "&amp;VLOOKUP($N357,'Events and Heat count'!$B:$D,3,),"")</f>
        <v/>
      </c>
      <c r="P357" s="86" t="str">
        <f t="shared" si="262"/>
        <v/>
      </c>
      <c r="Q357" s="83" t="str">
        <f t="shared" si="302"/>
        <v/>
      </c>
      <c r="R357" s="83" t="str">
        <f t="shared" si="303"/>
        <v/>
      </c>
      <c r="S357" s="99" t="str">
        <f t="shared" si="265"/>
        <v/>
      </c>
    </row>
    <row r="358" spans="1:19" ht="15" customHeight="1" x14ac:dyDescent="0.2">
      <c r="A358" s="85"/>
      <c r="B358" s="83">
        <f t="shared" ref="B358:C358" si="323">B357</f>
        <v>8</v>
      </c>
      <c r="C358" s="117">
        <f t="shared" si="323"/>
        <v>1</v>
      </c>
      <c r="D358" s="103" t="s">
        <v>366</v>
      </c>
      <c r="E358" s="103" t="s">
        <v>369</v>
      </c>
      <c r="F358" s="103" t="s">
        <v>374</v>
      </c>
      <c r="G358" s="103" t="s">
        <v>380</v>
      </c>
      <c r="H358" s="103"/>
      <c r="I358" s="120" t="s">
        <v>381</v>
      </c>
      <c r="J358" s="120" t="s">
        <v>382</v>
      </c>
      <c r="M358" s="86" t="str">
        <f t="shared" si="260"/>
        <v/>
      </c>
      <c r="N358" s="86" t="str">
        <f t="shared" si="261"/>
        <v/>
      </c>
      <c r="O358" s="86" t="str">
        <f>IF(N358&lt;&gt;"",VLOOKUP($N358,'Events and Heat count'!$B:$D,2,)&amp;" - "&amp;VLOOKUP($N358,'Events and Heat count'!$B:$D,3,),"")</f>
        <v/>
      </c>
      <c r="P358" s="86" t="str">
        <f t="shared" si="262"/>
        <v/>
      </c>
      <c r="Q358" s="83" t="str">
        <f t="shared" si="302"/>
        <v/>
      </c>
      <c r="R358" s="83" t="str">
        <f t="shared" si="303"/>
        <v/>
      </c>
      <c r="S358" s="99" t="str">
        <f t="shared" si="265"/>
        <v/>
      </c>
    </row>
    <row r="359" spans="1:19" ht="20.100000000000001" customHeight="1" x14ac:dyDescent="0.2">
      <c r="A359" s="85" t="str">
        <f>CONCATENATE(TEXT($B359,0),TEXT($C359,0),TEXT($D359,0))</f>
        <v>811</v>
      </c>
      <c r="B359" s="83">
        <f t="shared" ref="B359:C359" si="324">B358</f>
        <v>8</v>
      </c>
      <c r="C359" s="117">
        <f t="shared" si="324"/>
        <v>1</v>
      </c>
      <c r="D359" s="118">
        <v>1</v>
      </c>
      <c r="E359" s="116" t="str">
        <f>IFERROR(VLOOKUP(CONCATENATE(TEXT($B359,0),TEXT($C359,0),TEXT($D359,0)),'Input and Results'!$S:$V,E$1,),"")</f>
        <v/>
      </c>
      <c r="F359" s="116" t="str">
        <f>IFERROR(VLOOKUP(CONCATENATE(TEXT($B359,0),TEXT($C359,0),TEXT($D359,0)),'Input and Results'!$S:$V,F$1,),"")</f>
        <v/>
      </c>
      <c r="G359" s="121" t="str">
        <f>IFERROR(VLOOKUP(CONCATENATE(TEXT($B359,0),TEXT($C359,0),TEXT($D359,0)),'Input and Results'!$S:$V,G$1,),"")</f>
        <v/>
      </c>
      <c r="H359" s="122"/>
      <c r="I359" s="123"/>
      <c r="J359" s="124"/>
      <c r="M359" s="118" t="str">
        <f t="shared" si="260"/>
        <v>1</v>
      </c>
      <c r="N359" s="118" t="str">
        <f t="shared" si="261"/>
        <v>8</v>
      </c>
      <c r="O359" s="118" t="str">
        <f>IF(N359&lt;&gt;"",VLOOKUP($N359,'Events and Heat count'!$B:$D,2,)&amp;" - "&amp;VLOOKUP($N359,'Events and Heat count'!$B:$D,3,),"")</f>
        <v>Year 6 Girls - 4x25m Individual Medley</v>
      </c>
      <c r="P359" s="118" t="str">
        <f t="shared" si="262"/>
        <v>1</v>
      </c>
      <c r="Q359" s="116" t="str">
        <f t="shared" si="302"/>
        <v/>
      </c>
      <c r="R359" s="116" t="str">
        <f t="shared" si="303"/>
        <v/>
      </c>
      <c r="S359" s="129" t="str">
        <f t="shared" si="265"/>
        <v>___________</v>
      </c>
    </row>
    <row r="360" spans="1:19" ht="20.100000000000001" customHeight="1" x14ac:dyDescent="0.2">
      <c r="A360" s="85" t="str">
        <f t="shared" ref="A360:A366" si="325">CONCATENATE(TEXT($B360,0),TEXT($C360,0),TEXT($D360,0))</f>
        <v>812</v>
      </c>
      <c r="B360" s="83">
        <f t="shared" ref="B360:C360" si="326">B359</f>
        <v>8</v>
      </c>
      <c r="C360" s="117">
        <f t="shared" si="326"/>
        <v>1</v>
      </c>
      <c r="D360" s="118">
        <f>D359+1</f>
        <v>2</v>
      </c>
      <c r="E360" s="116" t="str">
        <f>IFERROR(VLOOKUP(CONCATENATE(TEXT($B360,0),TEXT($C360,0),TEXT($D360,0)),'Input and Results'!$S:$V,E$1,),"")</f>
        <v>Brigitte Chapman</v>
      </c>
      <c r="F360" s="116" t="str">
        <f>IFERROR(VLOOKUP(CONCATENATE(TEXT($B360,0),TEXT($C360,0),TEXT($D360,0)),'Input and Results'!$S:$V,F$1,),"")</f>
        <v>Great Missenden</v>
      </c>
      <c r="G360" s="121" t="str">
        <f>IFERROR(VLOOKUP(CONCATENATE(TEXT($B360,0),TEXT($C360,0),TEXT($D360,0)),'Input and Results'!$S:$V,G$1,),"")</f>
        <v>1.40.81</v>
      </c>
      <c r="H360" s="122">
        <v>100.52</v>
      </c>
      <c r="I360" s="123"/>
      <c r="J360" s="124"/>
      <c r="M360" s="86" t="str">
        <f t="shared" si="260"/>
        <v>2</v>
      </c>
      <c r="N360" s="86" t="str">
        <f t="shared" si="261"/>
        <v>8</v>
      </c>
      <c r="O360" s="86" t="str">
        <f>IF(N360&lt;&gt;"",VLOOKUP($N360,'Events and Heat count'!$B:$D,2,)&amp;" - "&amp;VLOOKUP($N360,'Events and Heat count'!$B:$D,3,),"")</f>
        <v>Year 6 Girls - 4x25m Individual Medley</v>
      </c>
      <c r="P360" s="86" t="str">
        <f t="shared" si="262"/>
        <v>1</v>
      </c>
      <c r="Q360" s="83" t="str">
        <f t="shared" si="302"/>
        <v>Brigitte Chapman</v>
      </c>
      <c r="R360" s="83" t="str">
        <f t="shared" si="303"/>
        <v>Great Missenden</v>
      </c>
      <c r="S360" s="99" t="str">
        <f t="shared" si="265"/>
        <v>___________</v>
      </c>
    </row>
    <row r="361" spans="1:19" ht="20.100000000000001" customHeight="1" x14ac:dyDescent="0.2">
      <c r="A361" s="85" t="str">
        <f t="shared" si="325"/>
        <v>813</v>
      </c>
      <c r="B361" s="83">
        <f t="shared" ref="B361:C361" si="327">B360</f>
        <v>8</v>
      </c>
      <c r="C361" s="117">
        <f t="shared" si="327"/>
        <v>1</v>
      </c>
      <c r="D361" s="118">
        <f t="shared" ref="D361:D366" si="328">D360+1</f>
        <v>3</v>
      </c>
      <c r="E361" s="116" t="str">
        <f>IFERROR(VLOOKUP(CONCATENATE(TEXT($B361,0),TEXT($C361,0),TEXT($D361,0)),'Input and Results'!$S:$V,E$1,),"")</f>
        <v>Katie Welply</v>
      </c>
      <c r="F361" s="116" t="str">
        <f>IFERROR(VLOOKUP(CONCATENATE(TEXT($B361,0),TEXT($C361,0),TEXT($D361,0)),'Input and Results'!$S:$V,F$1,),"")</f>
        <v>Haberdasher's Girls</v>
      </c>
      <c r="G361" s="121" t="str">
        <f>IFERROR(VLOOKUP(CONCATENATE(TEXT($B361,0),TEXT($C361,0),TEXT($D361,0)),'Input and Results'!$S:$V,G$1,),"")</f>
        <v>1.40.00</v>
      </c>
      <c r="H361" s="122">
        <v>199.99</v>
      </c>
      <c r="I361" s="123"/>
      <c r="J361" s="124"/>
      <c r="M361" s="86" t="str">
        <f t="shared" si="260"/>
        <v>3</v>
      </c>
      <c r="N361" s="86" t="str">
        <f t="shared" si="261"/>
        <v>8</v>
      </c>
      <c r="O361" s="86" t="str">
        <f>IF(N361&lt;&gt;"",VLOOKUP($N361,'Events and Heat count'!$B:$D,2,)&amp;" - "&amp;VLOOKUP($N361,'Events and Heat count'!$B:$D,3,),"")</f>
        <v>Year 6 Girls - 4x25m Individual Medley</v>
      </c>
      <c r="P361" s="86" t="str">
        <f t="shared" si="262"/>
        <v>1</v>
      </c>
      <c r="Q361" s="83" t="str">
        <f t="shared" si="302"/>
        <v>Katie Welply</v>
      </c>
      <c r="R361" s="83" t="str">
        <f t="shared" si="303"/>
        <v>Haberdasher's Girls</v>
      </c>
      <c r="S361" s="99" t="str">
        <f t="shared" si="265"/>
        <v>___________</v>
      </c>
    </row>
    <row r="362" spans="1:19" ht="20.100000000000001" customHeight="1" x14ac:dyDescent="0.2">
      <c r="A362" s="85" t="str">
        <f t="shared" si="325"/>
        <v>814</v>
      </c>
      <c r="B362" s="83">
        <f t="shared" ref="B362:C362" si="329">B361</f>
        <v>8</v>
      </c>
      <c r="C362" s="117">
        <f t="shared" si="329"/>
        <v>1</v>
      </c>
      <c r="D362" s="118">
        <f t="shared" si="328"/>
        <v>4</v>
      </c>
      <c r="E362" s="116" t="str">
        <f>IFERROR(VLOOKUP(CONCATENATE(TEXT($B362,0),TEXT($C362,0),TEXT($D362,0)),'Input and Results'!$S:$V,E$1,),"")</f>
        <v>Rosie Hadfield</v>
      </c>
      <c r="F362" s="116" t="str">
        <f>IFERROR(VLOOKUP(CONCATENATE(TEXT($B362,0),TEXT($C362,0),TEXT($D362,0)),'Input and Results'!$S:$V,F$1,),"")</f>
        <v>St Hilda's Harpenden</v>
      </c>
      <c r="G362" s="121" t="str">
        <f>IFERROR(VLOOKUP(CONCATENATE(TEXT($B362,0),TEXT($C362,0),TEXT($D362,0)),'Input and Results'!$S:$V,G$1,),"")</f>
        <v>1.39.94</v>
      </c>
      <c r="H362" s="122">
        <v>96.21</v>
      </c>
      <c r="I362" s="123"/>
      <c r="J362" s="124"/>
      <c r="M362" s="86" t="str">
        <f t="shared" si="260"/>
        <v>4</v>
      </c>
      <c r="N362" s="86" t="str">
        <f t="shared" si="261"/>
        <v>8</v>
      </c>
      <c r="O362" s="86" t="str">
        <f>IF(N362&lt;&gt;"",VLOOKUP($N362,'Events and Heat count'!$B:$D,2,)&amp;" - "&amp;VLOOKUP($N362,'Events and Heat count'!$B:$D,3,),"")</f>
        <v>Year 6 Girls - 4x25m Individual Medley</v>
      </c>
      <c r="P362" s="86" t="str">
        <f t="shared" si="262"/>
        <v>1</v>
      </c>
      <c r="Q362" s="83" t="str">
        <f t="shared" si="302"/>
        <v>Rosie Hadfield</v>
      </c>
      <c r="R362" s="83" t="str">
        <f t="shared" si="303"/>
        <v>St Hilda's Harpenden</v>
      </c>
      <c r="S362" s="99" t="str">
        <f t="shared" si="265"/>
        <v>___________</v>
      </c>
    </row>
    <row r="363" spans="1:19" ht="20.100000000000001" customHeight="1" x14ac:dyDescent="0.2">
      <c r="A363" s="85" t="str">
        <f t="shared" si="325"/>
        <v>815</v>
      </c>
      <c r="B363" s="83">
        <f t="shared" ref="B363:C363" si="330">B362</f>
        <v>8</v>
      </c>
      <c r="C363" s="117">
        <f t="shared" si="330"/>
        <v>1</v>
      </c>
      <c r="D363" s="118">
        <f t="shared" si="328"/>
        <v>5</v>
      </c>
      <c r="E363" s="116" t="str">
        <f>IFERROR(VLOOKUP(CONCATENATE(TEXT($B363,0),TEXT($C363,0),TEXT($D363,0)),'Input and Results'!$S:$V,E$1,),"")</f>
        <v>Lily Robb</v>
      </c>
      <c r="F363" s="116" t="str">
        <f>IFERROR(VLOOKUP(CONCATENATE(TEXT($B363,0),TEXT($C363,0),TEXT($D363,0)),'Input and Results'!$S:$V,F$1,),"")</f>
        <v>Royal Masonic School</v>
      </c>
      <c r="G363" s="121" t="str">
        <f>IFERROR(VLOOKUP(CONCATENATE(TEXT($B363,0),TEXT($C363,0),TEXT($D363,0)),'Input and Results'!$S:$V,G$1,),"")</f>
        <v>1.38.34</v>
      </c>
      <c r="H363" s="122">
        <v>98.28</v>
      </c>
      <c r="I363" s="123"/>
      <c r="J363" s="124"/>
      <c r="M363" s="86" t="str">
        <f t="shared" si="260"/>
        <v>5</v>
      </c>
      <c r="N363" s="86" t="str">
        <f t="shared" si="261"/>
        <v>8</v>
      </c>
      <c r="O363" s="86" t="str">
        <f>IF(N363&lt;&gt;"",VLOOKUP($N363,'Events and Heat count'!$B:$D,2,)&amp;" - "&amp;VLOOKUP($N363,'Events and Heat count'!$B:$D,3,),"")</f>
        <v>Year 6 Girls - 4x25m Individual Medley</v>
      </c>
      <c r="P363" s="86" t="str">
        <f t="shared" si="262"/>
        <v>1</v>
      </c>
      <c r="Q363" s="83" t="str">
        <f t="shared" si="302"/>
        <v>Lily Robb</v>
      </c>
      <c r="R363" s="83" t="str">
        <f t="shared" si="303"/>
        <v>Royal Masonic School</v>
      </c>
      <c r="S363" s="99" t="str">
        <f t="shared" si="265"/>
        <v>___________</v>
      </c>
    </row>
    <row r="364" spans="1:19" ht="20.100000000000001" customHeight="1" x14ac:dyDescent="0.2">
      <c r="A364" s="85" t="str">
        <f t="shared" si="325"/>
        <v>816</v>
      </c>
      <c r="B364" s="83">
        <f t="shared" ref="B364:C364" si="331">B363</f>
        <v>8</v>
      </c>
      <c r="C364" s="117">
        <f t="shared" si="331"/>
        <v>1</v>
      </c>
      <c r="D364" s="118">
        <f t="shared" si="328"/>
        <v>6</v>
      </c>
      <c r="E364" s="116" t="str">
        <f>IFERROR(VLOOKUP(CONCATENATE(TEXT($B364,0),TEXT($C364,0),TEXT($D364,0)),'Input and Results'!$S:$V,E$1,),"")</f>
        <v>Robyn Hartley</v>
      </c>
      <c r="F364" s="116" t="str">
        <f>IFERROR(VLOOKUP(CONCATENATE(TEXT($B364,0),TEXT($C364,0),TEXT($D364,0)),'Input and Results'!$S:$V,F$1,),"")</f>
        <v>How Wood</v>
      </c>
      <c r="G364" s="121" t="str">
        <f>IFERROR(VLOOKUP(CONCATENATE(TEXT($B364,0),TEXT($C364,0),TEXT($D364,0)),'Input and Results'!$S:$V,G$1,),"")</f>
        <v>1.38.27</v>
      </c>
      <c r="H364" s="122">
        <v>107.02</v>
      </c>
      <c r="I364" s="123"/>
      <c r="J364" s="124"/>
      <c r="M364" s="86" t="str">
        <f t="shared" si="260"/>
        <v>6</v>
      </c>
      <c r="N364" s="86" t="str">
        <f t="shared" si="261"/>
        <v>8</v>
      </c>
      <c r="O364" s="86" t="str">
        <f>IF(N364&lt;&gt;"",VLOOKUP($N364,'Events and Heat count'!$B:$D,2,)&amp;" - "&amp;VLOOKUP($N364,'Events and Heat count'!$B:$D,3,),"")</f>
        <v>Year 6 Girls - 4x25m Individual Medley</v>
      </c>
      <c r="P364" s="86" t="str">
        <f t="shared" si="262"/>
        <v>1</v>
      </c>
      <c r="Q364" s="83" t="str">
        <f t="shared" si="302"/>
        <v>Robyn Hartley</v>
      </c>
      <c r="R364" s="83" t="str">
        <f t="shared" si="303"/>
        <v>How Wood</v>
      </c>
      <c r="S364" s="99" t="str">
        <f t="shared" si="265"/>
        <v>___________</v>
      </c>
    </row>
    <row r="365" spans="1:19" ht="20.100000000000001" customHeight="1" x14ac:dyDescent="0.2">
      <c r="A365" s="85" t="str">
        <f t="shared" si="325"/>
        <v>817</v>
      </c>
      <c r="B365" s="83">
        <f t="shared" ref="B365:C365" si="332">B364</f>
        <v>8</v>
      </c>
      <c r="C365" s="117">
        <f t="shared" si="332"/>
        <v>1</v>
      </c>
      <c r="D365" s="118">
        <f t="shared" si="328"/>
        <v>7</v>
      </c>
      <c r="E365" s="116" t="str">
        <f>IFERROR(VLOOKUP(CONCATENATE(TEXT($B365,0),TEXT($C365,0),TEXT($D365,0)),'Input and Results'!$S:$V,E$1,),"")</f>
        <v/>
      </c>
      <c r="F365" s="116" t="str">
        <f>IFERROR(VLOOKUP(CONCATENATE(TEXT($B365,0),TEXT($C365,0),TEXT($D365,0)),'Input and Results'!$S:$V,F$1,),"")</f>
        <v/>
      </c>
      <c r="G365" s="121" t="str">
        <f>IFERROR(VLOOKUP(CONCATENATE(TEXT($B365,0),TEXT($C365,0),TEXT($D365,0)),'Input and Results'!$S:$V,G$1,),"")</f>
        <v/>
      </c>
      <c r="H365" s="122"/>
      <c r="I365" s="123"/>
      <c r="J365" s="124"/>
      <c r="M365" s="86" t="str">
        <f t="shared" si="260"/>
        <v>7</v>
      </c>
      <c r="N365" s="86" t="str">
        <f t="shared" si="261"/>
        <v>8</v>
      </c>
      <c r="O365" s="86" t="str">
        <f>IF(N365&lt;&gt;"",VLOOKUP($N365,'Events and Heat count'!$B:$D,2,)&amp;" - "&amp;VLOOKUP($N365,'Events and Heat count'!$B:$D,3,),"")</f>
        <v>Year 6 Girls - 4x25m Individual Medley</v>
      </c>
      <c r="P365" s="86" t="str">
        <f t="shared" si="262"/>
        <v>1</v>
      </c>
      <c r="Q365" s="83" t="str">
        <f t="shared" si="302"/>
        <v/>
      </c>
      <c r="R365" s="83" t="str">
        <f t="shared" si="303"/>
        <v/>
      </c>
      <c r="S365" s="99" t="str">
        <f t="shared" si="265"/>
        <v>___________</v>
      </c>
    </row>
    <row r="366" spans="1:19" ht="20.100000000000001" customHeight="1" x14ac:dyDescent="0.2">
      <c r="A366" s="85" t="str">
        <f t="shared" si="325"/>
        <v>818</v>
      </c>
      <c r="B366" s="83">
        <f t="shared" ref="B366:C366" si="333">B365</f>
        <v>8</v>
      </c>
      <c r="C366" s="117">
        <f t="shared" si="333"/>
        <v>1</v>
      </c>
      <c r="D366" s="118">
        <f t="shared" si="328"/>
        <v>8</v>
      </c>
      <c r="E366" s="116" t="str">
        <f>IFERROR(VLOOKUP(CONCATENATE(TEXT($B366,0),TEXT($C366,0),TEXT($D366,0)),'Input and Results'!$S:$V,E$1,),"")</f>
        <v/>
      </c>
      <c r="F366" s="116" t="str">
        <f>IFERROR(VLOOKUP(CONCATENATE(TEXT($B366,0),TEXT($C366,0),TEXT($D366,0)),'Input and Results'!$S:$V,F$1,),"")</f>
        <v/>
      </c>
      <c r="G366" s="121" t="str">
        <f>IFERROR(VLOOKUP(CONCATENATE(TEXT($B366,0),TEXT($C366,0),TEXT($D366,0)),'Input and Results'!$S:$V,G$1,),"")</f>
        <v/>
      </c>
      <c r="H366" s="122"/>
      <c r="I366" s="123"/>
      <c r="J366" s="124"/>
      <c r="M366" s="86" t="str">
        <f t="shared" si="260"/>
        <v>8</v>
      </c>
      <c r="N366" s="86" t="str">
        <f t="shared" si="261"/>
        <v>8</v>
      </c>
      <c r="O366" s="86" t="str">
        <f>IF(N366&lt;&gt;"",VLOOKUP($N366,'Events and Heat count'!$B:$D,2,)&amp;" - "&amp;VLOOKUP($N366,'Events and Heat count'!$B:$D,3,),"")</f>
        <v>Year 6 Girls - 4x25m Individual Medley</v>
      </c>
      <c r="P366" s="86" t="str">
        <f t="shared" si="262"/>
        <v>1</v>
      </c>
      <c r="Q366" s="83" t="str">
        <f t="shared" si="302"/>
        <v/>
      </c>
      <c r="R366" s="83" t="str">
        <f t="shared" si="303"/>
        <v/>
      </c>
      <c r="S366" s="99" t="str">
        <f t="shared" si="265"/>
        <v>___________</v>
      </c>
    </row>
    <row r="367" spans="1:19" s="87" customFormat="1" ht="249.95" customHeight="1" x14ac:dyDescent="0.2">
      <c r="B367" s="87">
        <f t="shared" ref="B367:C371" si="334">B366</f>
        <v>8</v>
      </c>
      <c r="C367" s="117">
        <f t="shared" si="334"/>
        <v>1</v>
      </c>
      <c r="D367" s="117"/>
      <c r="E367" s="117"/>
      <c r="F367" s="117"/>
      <c r="G367" s="117"/>
      <c r="H367" s="117"/>
      <c r="I367" s="125"/>
      <c r="J367" s="125"/>
      <c r="M367" s="104" t="str">
        <f t="shared" si="260"/>
        <v/>
      </c>
      <c r="N367" s="104" t="str">
        <f t="shared" si="261"/>
        <v/>
      </c>
      <c r="O367" s="104" t="str">
        <f>IF(N367&lt;&gt;"",VLOOKUP($N367,'Events and Heat count'!$B:$D,2,)&amp;" - "&amp;VLOOKUP($N367,'Events and Heat count'!$B:$D,3,),"")</f>
        <v/>
      </c>
      <c r="P367" s="104" t="str">
        <f t="shared" si="262"/>
        <v/>
      </c>
      <c r="Q367" s="87" t="str">
        <f t="shared" si="302"/>
        <v/>
      </c>
      <c r="R367" s="87" t="str">
        <f t="shared" si="303"/>
        <v/>
      </c>
      <c r="S367" s="105" t="str">
        <f t="shared" si="265"/>
        <v/>
      </c>
    </row>
    <row r="368" spans="1:19" ht="20.100000000000001" customHeight="1" x14ac:dyDescent="0.2">
      <c r="B368" s="83">
        <f t="shared" si="334"/>
        <v>8</v>
      </c>
      <c r="C368" s="103" t="s">
        <v>368</v>
      </c>
      <c r="D368" s="119">
        <f>D354</f>
        <v>8</v>
      </c>
      <c r="E368" s="103" t="str">
        <f t="shared" ref="E368:F368" si="335">E354</f>
        <v>Year 6 Girls</v>
      </c>
      <c r="F368" s="103" t="str">
        <f t="shared" si="335"/>
        <v>4x25m Individual Medley</v>
      </c>
      <c r="G368" s="103"/>
      <c r="H368" s="103"/>
      <c r="I368" s="120"/>
      <c r="J368" s="120"/>
      <c r="M368" s="86" t="str">
        <f t="shared" si="260"/>
        <v/>
      </c>
      <c r="N368" s="86" t="str">
        <f t="shared" si="261"/>
        <v/>
      </c>
      <c r="O368" s="86" t="str">
        <f>IF(N368&lt;&gt;"",VLOOKUP($N368,'Events and Heat count'!$B:$D,2,)&amp;" - "&amp;VLOOKUP($N368,'Events and Heat count'!$B:$D,3,),"")</f>
        <v/>
      </c>
      <c r="P368" s="86" t="str">
        <f t="shared" si="262"/>
        <v/>
      </c>
      <c r="Q368" s="83" t="str">
        <f t="shared" si="302"/>
        <v/>
      </c>
      <c r="R368" s="83" t="str">
        <f t="shared" si="303"/>
        <v/>
      </c>
      <c r="S368" s="99" t="str">
        <f t="shared" si="265"/>
        <v/>
      </c>
    </row>
    <row r="369" spans="1:19" s="87" customFormat="1" ht="5.0999999999999996" customHeight="1" x14ac:dyDescent="0.2">
      <c r="B369" s="87">
        <f t="shared" si="334"/>
        <v>8</v>
      </c>
      <c r="C369" s="117"/>
      <c r="D369" s="117"/>
      <c r="E369" s="117"/>
      <c r="F369" s="117"/>
      <c r="G369" s="117"/>
      <c r="H369" s="117"/>
      <c r="I369" s="125"/>
      <c r="J369" s="125"/>
      <c r="M369" s="104" t="str">
        <f t="shared" si="260"/>
        <v/>
      </c>
      <c r="N369" s="104" t="str">
        <f t="shared" si="261"/>
        <v/>
      </c>
      <c r="O369" s="104" t="str">
        <f>IF(N369&lt;&gt;"",VLOOKUP($N369,'Events and Heat count'!$B:$D,2,)&amp;" - "&amp;VLOOKUP($N369,'Events and Heat count'!$B:$D,3,),"")</f>
        <v/>
      </c>
      <c r="P369" s="104" t="str">
        <f t="shared" si="262"/>
        <v/>
      </c>
      <c r="Q369" s="87" t="str">
        <f t="shared" si="302"/>
        <v/>
      </c>
      <c r="R369" s="87" t="str">
        <f t="shared" si="303"/>
        <v/>
      </c>
      <c r="S369" s="105" t="str">
        <f t="shared" si="265"/>
        <v/>
      </c>
    </row>
    <row r="370" spans="1:19" ht="15" customHeight="1" x14ac:dyDescent="0.2">
      <c r="A370" s="85"/>
      <c r="B370" s="83">
        <f t="shared" si="334"/>
        <v>8</v>
      </c>
      <c r="C370" s="117">
        <f>E370</f>
        <v>2</v>
      </c>
      <c r="D370" s="103" t="s">
        <v>367</v>
      </c>
      <c r="E370" s="119">
        <v>2</v>
      </c>
      <c r="M370" s="86" t="str">
        <f t="shared" ref="M370:M437" si="336">IF($A370&lt;&gt;0,MID($A370,3,1),"")</f>
        <v/>
      </c>
      <c r="N370" s="86" t="str">
        <f t="shared" ref="N370:N437" si="337">IF($A370&lt;&gt;0,MID($A370,1,1),"")</f>
        <v/>
      </c>
      <c r="O370" s="86" t="str">
        <f>IF(N370&lt;&gt;"",VLOOKUP($N370,'Events and Heat count'!$B:$D,2,)&amp;" - "&amp;VLOOKUP($N370,'Events and Heat count'!$B:$D,3,),"")</f>
        <v/>
      </c>
      <c r="P370" s="86" t="str">
        <f t="shared" ref="P370:P437" si="338">IF($A370&lt;&gt;0,MID($A370,2,1),"")</f>
        <v/>
      </c>
      <c r="Q370" s="83" t="str">
        <f t="shared" ref="Q370:Q396" si="339">IF($A370&lt;&gt;0,VLOOKUP($A370,$A:$F,5,),"")</f>
        <v/>
      </c>
      <c r="R370" s="83" t="str">
        <f t="shared" ref="R370:R396" si="340">IF($A370&lt;&gt;0,VLOOKUP($A370,$A:$F,6,),"")</f>
        <v/>
      </c>
      <c r="S370" s="99" t="str">
        <f t="shared" ref="S370:S437" si="341">IF($A370&lt;&gt;0,"___________","")</f>
        <v/>
      </c>
    </row>
    <row r="371" spans="1:19" ht="5.0999999999999996" customHeight="1" x14ac:dyDescent="0.2">
      <c r="A371" s="85"/>
      <c r="B371" s="83">
        <f t="shared" si="334"/>
        <v>8</v>
      </c>
      <c r="C371" s="117">
        <f>C370</f>
        <v>2</v>
      </c>
      <c r="M371" s="86" t="str">
        <f t="shared" si="336"/>
        <v/>
      </c>
      <c r="N371" s="86" t="str">
        <f t="shared" si="337"/>
        <v/>
      </c>
      <c r="O371" s="86" t="str">
        <f>IF(N371&lt;&gt;"",VLOOKUP($N371,'Events and Heat count'!$B:$D,2,)&amp;" - "&amp;VLOOKUP($N371,'Events and Heat count'!$B:$D,3,),"")</f>
        <v/>
      </c>
      <c r="P371" s="86" t="str">
        <f t="shared" si="338"/>
        <v/>
      </c>
      <c r="Q371" s="83" t="str">
        <f t="shared" si="339"/>
        <v/>
      </c>
      <c r="R371" s="83" t="str">
        <f t="shared" si="340"/>
        <v/>
      </c>
      <c r="S371" s="99" t="str">
        <f t="shared" si="341"/>
        <v/>
      </c>
    </row>
    <row r="372" spans="1:19" ht="15" customHeight="1" x14ac:dyDescent="0.2">
      <c r="A372" s="85"/>
      <c r="B372" s="83">
        <f t="shared" ref="B372:C372" si="342">B371</f>
        <v>8</v>
      </c>
      <c r="C372" s="117">
        <f t="shared" si="342"/>
        <v>2</v>
      </c>
      <c r="D372" s="103" t="s">
        <v>366</v>
      </c>
      <c r="E372" s="103" t="s">
        <v>369</v>
      </c>
      <c r="F372" s="103" t="s">
        <v>374</v>
      </c>
      <c r="G372" s="103" t="s">
        <v>380</v>
      </c>
      <c r="H372" s="103"/>
      <c r="I372" s="120" t="s">
        <v>381</v>
      </c>
      <c r="J372" s="120" t="s">
        <v>382</v>
      </c>
      <c r="M372" s="86" t="str">
        <f t="shared" si="336"/>
        <v/>
      </c>
      <c r="N372" s="86" t="str">
        <f t="shared" si="337"/>
        <v/>
      </c>
      <c r="O372" s="86" t="str">
        <f>IF(N372&lt;&gt;"",VLOOKUP($N372,'Events and Heat count'!$B:$D,2,)&amp;" - "&amp;VLOOKUP($N372,'Events and Heat count'!$B:$D,3,),"")</f>
        <v/>
      </c>
      <c r="P372" s="86" t="str">
        <f t="shared" si="338"/>
        <v/>
      </c>
      <c r="Q372" s="83" t="str">
        <f t="shared" si="339"/>
        <v/>
      </c>
      <c r="R372" s="83" t="str">
        <f t="shared" si="340"/>
        <v/>
      </c>
      <c r="S372" s="99" t="str">
        <f t="shared" si="341"/>
        <v/>
      </c>
    </row>
    <row r="373" spans="1:19" ht="20.100000000000001" customHeight="1" x14ac:dyDescent="0.2">
      <c r="A373" s="85" t="str">
        <f>CONCATENATE(TEXT($B373,0),TEXT($C373,0),TEXT($D373,0))</f>
        <v>821</v>
      </c>
      <c r="B373" s="83">
        <f t="shared" ref="B373:C373" si="343">B372</f>
        <v>8</v>
      </c>
      <c r="C373" s="117">
        <f t="shared" si="343"/>
        <v>2</v>
      </c>
      <c r="D373" s="118">
        <v>1</v>
      </c>
      <c r="E373" s="116" t="str">
        <f>IFERROR(VLOOKUP(CONCATENATE(TEXT($B373,0),TEXT($C373,0),TEXT($D373,0)),'Input and Results'!$S:$V,E$1,),"")</f>
        <v>Katie Rowland</v>
      </c>
      <c r="F373" s="116" t="str">
        <f>IFERROR(VLOOKUP(CONCATENATE(TEXT($B373,0),TEXT($C373,0),TEXT($D373,0)),'Input and Results'!$S:$V,F$1,),"")</f>
        <v>St Alban's High Sch</v>
      </c>
      <c r="G373" s="121" t="str">
        <f>IFERROR(VLOOKUP(CONCATENATE(TEXT($B373,0),TEXT($C373,0),TEXT($D373,0)),'Input and Results'!$S:$V,G$1,),"")</f>
        <v>1.38.05</v>
      </c>
      <c r="H373" s="122">
        <v>99.38</v>
      </c>
      <c r="I373" s="123"/>
      <c r="J373" s="124"/>
      <c r="M373" s="118" t="str">
        <f t="shared" si="336"/>
        <v>1</v>
      </c>
      <c r="N373" s="118" t="str">
        <f t="shared" si="337"/>
        <v>8</v>
      </c>
      <c r="O373" s="118" t="str">
        <f>IF(N373&lt;&gt;"",VLOOKUP($N373,'Events and Heat count'!$B:$D,2,)&amp;" - "&amp;VLOOKUP($N373,'Events and Heat count'!$B:$D,3,),"")</f>
        <v>Year 6 Girls - 4x25m Individual Medley</v>
      </c>
      <c r="P373" s="118" t="str">
        <f t="shared" si="338"/>
        <v>2</v>
      </c>
      <c r="Q373" s="116" t="str">
        <f t="shared" si="339"/>
        <v>Katie Rowland</v>
      </c>
      <c r="R373" s="116" t="str">
        <f t="shared" si="340"/>
        <v>St Alban's High Sch</v>
      </c>
      <c r="S373" s="129" t="str">
        <f t="shared" si="341"/>
        <v>___________</v>
      </c>
    </row>
    <row r="374" spans="1:19" ht="20.100000000000001" customHeight="1" x14ac:dyDescent="0.2">
      <c r="A374" s="85" t="str">
        <f t="shared" ref="A374:A380" si="344">CONCATENATE(TEXT($B374,0),TEXT($C374,0),TEXT($D374,0))</f>
        <v>822</v>
      </c>
      <c r="B374" s="83">
        <f t="shared" ref="B374:C374" si="345">B373</f>
        <v>8</v>
      </c>
      <c r="C374" s="117">
        <f t="shared" si="345"/>
        <v>2</v>
      </c>
      <c r="D374" s="118">
        <f>D373+1</f>
        <v>2</v>
      </c>
      <c r="E374" s="116" t="str">
        <f>IFERROR(VLOOKUP(CONCATENATE(TEXT($B374,0),TEXT($C374,0),TEXT($D374,0)),'Input and Results'!$S:$V,E$1,),"")</f>
        <v>Scarlett Russell</v>
      </c>
      <c r="F374" s="116" t="str">
        <f>IFERROR(VLOOKUP(CONCATENATE(TEXT($B374,0),TEXT($C374,0),TEXT($D374,0)),'Input and Results'!$S:$V,F$1,),"")</f>
        <v>Maltman's Green</v>
      </c>
      <c r="G374" s="121" t="str">
        <f>IFERROR(VLOOKUP(CONCATENATE(TEXT($B374,0),TEXT($C374,0),TEXT($D374,0)),'Input and Results'!$S:$V,G$1,),"")</f>
        <v>1.37.48</v>
      </c>
      <c r="H374" s="122">
        <v>94.76</v>
      </c>
      <c r="I374" s="123"/>
      <c r="J374" s="124"/>
      <c r="M374" s="86" t="str">
        <f t="shared" si="336"/>
        <v>2</v>
      </c>
      <c r="N374" s="86" t="str">
        <f t="shared" si="337"/>
        <v>8</v>
      </c>
      <c r="O374" s="86" t="str">
        <f>IF(N374&lt;&gt;"",VLOOKUP($N374,'Events and Heat count'!$B:$D,2,)&amp;" - "&amp;VLOOKUP($N374,'Events and Heat count'!$B:$D,3,),"")</f>
        <v>Year 6 Girls - 4x25m Individual Medley</v>
      </c>
      <c r="P374" s="86" t="str">
        <f t="shared" si="338"/>
        <v>2</v>
      </c>
      <c r="Q374" s="83" t="str">
        <f t="shared" si="339"/>
        <v>Scarlett Russell</v>
      </c>
      <c r="R374" s="83" t="str">
        <f t="shared" si="340"/>
        <v>Maltman's Green</v>
      </c>
      <c r="S374" s="99" t="str">
        <f t="shared" si="341"/>
        <v>___________</v>
      </c>
    </row>
    <row r="375" spans="1:19" ht="20.100000000000001" customHeight="1" x14ac:dyDescent="0.2">
      <c r="A375" s="85" t="str">
        <f t="shared" si="344"/>
        <v>823</v>
      </c>
      <c r="B375" s="83">
        <f t="shared" ref="B375:C375" si="346">B374</f>
        <v>8</v>
      </c>
      <c r="C375" s="117">
        <f t="shared" si="346"/>
        <v>2</v>
      </c>
      <c r="D375" s="118">
        <f t="shared" ref="D375:D380" si="347">D374+1</f>
        <v>3</v>
      </c>
      <c r="E375" s="116" t="str">
        <f>IFERROR(VLOOKUP(CONCATENATE(TEXT($B375,0),TEXT($C375,0),TEXT($D375,0)),'Input and Results'!$S:$V,E$1,),"")</f>
        <v>Haniya Glazebrook</v>
      </c>
      <c r="F375" s="116" t="str">
        <f>IFERROR(VLOOKUP(CONCATENATE(TEXT($B375,0),TEXT($C375,0),TEXT($D375,0)),'Input and Results'!$S:$V,F$1,),"")</f>
        <v>Maltman's Green</v>
      </c>
      <c r="G375" s="121" t="str">
        <f>IFERROR(VLOOKUP(CONCATENATE(TEXT($B375,0),TEXT($C375,0),TEXT($D375,0)),'Input and Results'!$S:$V,G$1,),"")</f>
        <v>1.37.18</v>
      </c>
      <c r="H375" s="122">
        <v>94.77</v>
      </c>
      <c r="I375" s="123"/>
      <c r="J375" s="124"/>
      <c r="M375" s="86" t="str">
        <f t="shared" si="336"/>
        <v>3</v>
      </c>
      <c r="N375" s="86" t="str">
        <f t="shared" si="337"/>
        <v>8</v>
      </c>
      <c r="O375" s="86" t="str">
        <f>IF(N375&lt;&gt;"",VLOOKUP($N375,'Events and Heat count'!$B:$D,2,)&amp;" - "&amp;VLOOKUP($N375,'Events and Heat count'!$B:$D,3,),"")</f>
        <v>Year 6 Girls - 4x25m Individual Medley</v>
      </c>
      <c r="P375" s="86" t="str">
        <f t="shared" si="338"/>
        <v>2</v>
      </c>
      <c r="Q375" s="83" t="str">
        <f t="shared" si="339"/>
        <v>Haniya Glazebrook</v>
      </c>
      <c r="R375" s="83" t="str">
        <f t="shared" si="340"/>
        <v>Maltman's Green</v>
      </c>
      <c r="S375" s="99" t="str">
        <f t="shared" si="341"/>
        <v>___________</v>
      </c>
    </row>
    <row r="376" spans="1:19" ht="20.100000000000001" customHeight="1" x14ac:dyDescent="0.2">
      <c r="A376" s="85" t="str">
        <f t="shared" si="344"/>
        <v>824</v>
      </c>
      <c r="B376" s="83">
        <f t="shared" ref="B376:C376" si="348">B375</f>
        <v>8</v>
      </c>
      <c r="C376" s="117">
        <f t="shared" si="348"/>
        <v>2</v>
      </c>
      <c r="D376" s="118">
        <f t="shared" si="347"/>
        <v>4</v>
      </c>
      <c r="E376" s="116" t="str">
        <f>IFERROR(VLOOKUP(CONCATENATE(TEXT($B376,0),TEXT($C376,0),TEXT($D376,0)),'Input and Results'!$S:$V,E$1,),"")</f>
        <v>Lydia Wisely</v>
      </c>
      <c r="F376" s="116" t="str">
        <f>IFERROR(VLOOKUP(CONCATENATE(TEXT($B376,0),TEXT($C376,0),TEXT($D376,0)),'Input and Results'!$S:$V,F$1,),"")</f>
        <v>Berkhamsted</v>
      </c>
      <c r="G376" s="121" t="str">
        <f>IFERROR(VLOOKUP(CONCATENATE(TEXT($B376,0),TEXT($C376,0),TEXT($D376,0)),'Input and Results'!$S:$V,G$1,),"")</f>
        <v>1.35.44</v>
      </c>
      <c r="H376" s="122">
        <v>92.25</v>
      </c>
      <c r="I376" s="123"/>
      <c r="J376" s="124"/>
      <c r="M376" s="86" t="str">
        <f t="shared" si="336"/>
        <v>4</v>
      </c>
      <c r="N376" s="86" t="str">
        <f t="shared" si="337"/>
        <v>8</v>
      </c>
      <c r="O376" s="86" t="str">
        <f>IF(N376&lt;&gt;"",VLOOKUP($N376,'Events and Heat count'!$B:$D,2,)&amp;" - "&amp;VLOOKUP($N376,'Events and Heat count'!$B:$D,3,),"")</f>
        <v>Year 6 Girls - 4x25m Individual Medley</v>
      </c>
      <c r="P376" s="86" t="str">
        <f t="shared" si="338"/>
        <v>2</v>
      </c>
      <c r="Q376" s="83" t="str">
        <f t="shared" si="339"/>
        <v>Lydia Wisely</v>
      </c>
      <c r="R376" s="83" t="str">
        <f t="shared" si="340"/>
        <v>Berkhamsted</v>
      </c>
      <c r="S376" s="99" t="str">
        <f t="shared" si="341"/>
        <v>___________</v>
      </c>
    </row>
    <row r="377" spans="1:19" ht="20.100000000000001" customHeight="1" x14ac:dyDescent="0.2">
      <c r="A377" s="85" t="str">
        <f t="shared" si="344"/>
        <v>825</v>
      </c>
      <c r="B377" s="83">
        <f t="shared" ref="B377:C377" si="349">B376</f>
        <v>8</v>
      </c>
      <c r="C377" s="117">
        <f t="shared" si="349"/>
        <v>2</v>
      </c>
      <c r="D377" s="118">
        <f t="shared" si="347"/>
        <v>5</v>
      </c>
      <c r="E377" s="116" t="str">
        <f>IFERROR(VLOOKUP(CONCATENATE(TEXT($B377,0),TEXT($C377,0),TEXT($D377,0)),'Input and Results'!$S:$V,E$1,),"")</f>
        <v>Millie Day</v>
      </c>
      <c r="F377" s="116" t="str">
        <f>IFERROR(VLOOKUP(CONCATENATE(TEXT($B377,0),TEXT($C377,0),TEXT($D377,0)),'Input and Results'!$S:$V,F$1,),"")</f>
        <v>Berkhamsted</v>
      </c>
      <c r="G377" s="121" t="str">
        <f>IFERROR(VLOOKUP(CONCATENATE(TEXT($B377,0),TEXT($C377,0),TEXT($D377,0)),'Input and Results'!$S:$V,G$1,),"")</f>
        <v>1.35.12</v>
      </c>
      <c r="H377" s="122">
        <v>94.67</v>
      </c>
      <c r="I377" s="123"/>
      <c r="J377" s="124"/>
      <c r="M377" s="86" t="str">
        <f t="shared" si="336"/>
        <v>5</v>
      </c>
      <c r="N377" s="86" t="str">
        <f t="shared" si="337"/>
        <v>8</v>
      </c>
      <c r="O377" s="86" t="str">
        <f>IF(N377&lt;&gt;"",VLOOKUP($N377,'Events and Heat count'!$B:$D,2,)&amp;" - "&amp;VLOOKUP($N377,'Events and Heat count'!$B:$D,3,),"")</f>
        <v>Year 6 Girls - 4x25m Individual Medley</v>
      </c>
      <c r="P377" s="86" t="str">
        <f t="shared" si="338"/>
        <v>2</v>
      </c>
      <c r="Q377" s="83" t="str">
        <f t="shared" si="339"/>
        <v>Millie Day</v>
      </c>
      <c r="R377" s="83" t="str">
        <f t="shared" si="340"/>
        <v>Berkhamsted</v>
      </c>
      <c r="S377" s="99" t="str">
        <f t="shared" si="341"/>
        <v>___________</v>
      </c>
    </row>
    <row r="378" spans="1:19" ht="20.100000000000001" customHeight="1" x14ac:dyDescent="0.2">
      <c r="A378" s="85" t="str">
        <f t="shared" si="344"/>
        <v>826</v>
      </c>
      <c r="B378" s="83">
        <f t="shared" ref="B378:C378" si="350">B377</f>
        <v>8</v>
      </c>
      <c r="C378" s="117">
        <f t="shared" si="350"/>
        <v>2</v>
      </c>
      <c r="D378" s="118">
        <f t="shared" si="347"/>
        <v>6</v>
      </c>
      <c r="E378" s="116" t="str">
        <f>IFERROR(VLOOKUP(CONCATENATE(TEXT($B378,0),TEXT($C378,0),TEXT($D378,0)),'Input and Results'!$S:$V,E$1,),"")</f>
        <v>Imogen Smith</v>
      </c>
      <c r="F378" s="116" t="str">
        <f>IFERROR(VLOOKUP(CONCATENATE(TEXT($B378,0),TEXT($C378,0),TEXT($D378,0)),'Input and Results'!$S:$V,F$1,),"")</f>
        <v>St Alban's High Sch</v>
      </c>
      <c r="G378" s="121" t="str">
        <f>IFERROR(VLOOKUP(CONCATENATE(TEXT($B378,0),TEXT($C378,0),TEXT($D378,0)),'Input and Results'!$S:$V,G$1,),"")</f>
        <v>1.36.31</v>
      </c>
      <c r="H378" s="122">
        <v>94.49</v>
      </c>
      <c r="I378" s="123"/>
      <c r="J378" s="124"/>
      <c r="M378" s="86" t="str">
        <f t="shared" si="336"/>
        <v>6</v>
      </c>
      <c r="N378" s="86" t="str">
        <f t="shared" si="337"/>
        <v>8</v>
      </c>
      <c r="O378" s="86" t="str">
        <f>IF(N378&lt;&gt;"",VLOOKUP($N378,'Events and Heat count'!$B:$D,2,)&amp;" - "&amp;VLOOKUP($N378,'Events and Heat count'!$B:$D,3,),"")</f>
        <v>Year 6 Girls - 4x25m Individual Medley</v>
      </c>
      <c r="P378" s="86" t="str">
        <f t="shared" si="338"/>
        <v>2</v>
      </c>
      <c r="Q378" s="83" t="str">
        <f t="shared" si="339"/>
        <v>Imogen Smith</v>
      </c>
      <c r="R378" s="83" t="str">
        <f t="shared" si="340"/>
        <v>St Alban's High Sch</v>
      </c>
      <c r="S378" s="99" t="str">
        <f t="shared" si="341"/>
        <v>___________</v>
      </c>
    </row>
    <row r="379" spans="1:19" ht="20.100000000000001" customHeight="1" x14ac:dyDescent="0.2">
      <c r="A379" s="85" t="str">
        <f t="shared" si="344"/>
        <v>827</v>
      </c>
      <c r="B379" s="83">
        <f t="shared" ref="B379:C379" si="351">B378</f>
        <v>8</v>
      </c>
      <c r="C379" s="117">
        <f t="shared" si="351"/>
        <v>2</v>
      </c>
      <c r="D379" s="118">
        <f t="shared" si="347"/>
        <v>7</v>
      </c>
      <c r="E379" s="116" t="str">
        <f>IFERROR(VLOOKUP(CONCATENATE(TEXT($B379,0),TEXT($C379,0),TEXT($D379,0)),'Input and Results'!$S:$V,E$1,),"")</f>
        <v>Maja Alexander</v>
      </c>
      <c r="F379" s="116" t="str">
        <f>IFERROR(VLOOKUP(CONCATENATE(TEXT($B379,0),TEXT($C379,0),TEXT($D379,0)),'Input and Results'!$S:$V,F$1,),"")</f>
        <v>Heath Mount</v>
      </c>
      <c r="G379" s="121" t="str">
        <f>IFERROR(VLOOKUP(CONCATENATE(TEXT($B379,0),TEXT($C379,0),TEXT($D379,0)),'Input and Results'!$S:$V,G$1,),"")</f>
        <v>1.37.42</v>
      </c>
      <c r="H379" s="122">
        <v>91.51</v>
      </c>
      <c r="I379" s="123"/>
      <c r="J379" s="124"/>
      <c r="M379" s="86" t="str">
        <f t="shared" si="336"/>
        <v>7</v>
      </c>
      <c r="N379" s="86" t="str">
        <f t="shared" si="337"/>
        <v>8</v>
      </c>
      <c r="O379" s="86" t="str">
        <f>IF(N379&lt;&gt;"",VLOOKUP($N379,'Events and Heat count'!$B:$D,2,)&amp;" - "&amp;VLOOKUP($N379,'Events and Heat count'!$B:$D,3,),"")</f>
        <v>Year 6 Girls - 4x25m Individual Medley</v>
      </c>
      <c r="P379" s="86" t="str">
        <f t="shared" si="338"/>
        <v>2</v>
      </c>
      <c r="Q379" s="83" t="str">
        <f t="shared" si="339"/>
        <v>Maja Alexander</v>
      </c>
      <c r="R379" s="83" t="str">
        <f t="shared" si="340"/>
        <v>Heath Mount</v>
      </c>
      <c r="S379" s="99" t="str">
        <f t="shared" si="341"/>
        <v>___________</v>
      </c>
    </row>
    <row r="380" spans="1:19" ht="20.100000000000001" customHeight="1" x14ac:dyDescent="0.2">
      <c r="A380" s="85" t="str">
        <f t="shared" si="344"/>
        <v>828</v>
      </c>
      <c r="B380" s="83">
        <f t="shared" ref="B380:C380" si="352">B379</f>
        <v>8</v>
      </c>
      <c r="C380" s="117">
        <f t="shared" si="352"/>
        <v>2</v>
      </c>
      <c r="D380" s="118">
        <f t="shared" si="347"/>
        <v>8</v>
      </c>
      <c r="E380" s="116" t="str">
        <f>IFERROR(VLOOKUP(CONCATENATE(TEXT($B380,0),TEXT($C380,0),TEXT($D380,0)),'Input and Results'!$S:$V,E$1,),"")</f>
        <v>Isabel Chaplin</v>
      </c>
      <c r="F380" s="116" t="str">
        <f>IFERROR(VLOOKUP(CONCATENATE(TEXT($B380,0),TEXT($C380,0),TEXT($D380,0)),'Input and Results'!$S:$V,F$1,),"")</f>
        <v>St Alban's High Sch</v>
      </c>
      <c r="G380" s="121" t="str">
        <f>IFERROR(VLOOKUP(CONCATENATE(TEXT($B380,0),TEXT($C380,0),TEXT($D380,0)),'Input and Results'!$S:$V,G$1,),"")</f>
        <v>1.37.52</v>
      </c>
      <c r="H380" s="122">
        <v>199.98</v>
      </c>
      <c r="I380" s="123"/>
      <c r="J380" s="124"/>
      <c r="M380" s="86" t="str">
        <f t="shared" si="336"/>
        <v>8</v>
      </c>
      <c r="N380" s="86" t="str">
        <f t="shared" si="337"/>
        <v>8</v>
      </c>
      <c r="O380" s="86" t="str">
        <f>IF(N380&lt;&gt;"",VLOOKUP($N380,'Events and Heat count'!$B:$D,2,)&amp;" - "&amp;VLOOKUP($N380,'Events and Heat count'!$B:$D,3,),"")</f>
        <v>Year 6 Girls - 4x25m Individual Medley</v>
      </c>
      <c r="P380" s="86" t="str">
        <f t="shared" si="338"/>
        <v>2</v>
      </c>
      <c r="Q380" s="83" t="str">
        <f t="shared" si="339"/>
        <v>Isabel Chaplin</v>
      </c>
      <c r="R380" s="83" t="str">
        <f t="shared" si="340"/>
        <v>St Alban's High Sch</v>
      </c>
      <c r="S380" s="99" t="str">
        <f t="shared" si="341"/>
        <v>___________</v>
      </c>
    </row>
    <row r="381" spans="1:19" s="87" customFormat="1" ht="249.95" customHeight="1" x14ac:dyDescent="0.2">
      <c r="B381" s="87">
        <f t="shared" ref="B381:C385" si="353">B380</f>
        <v>8</v>
      </c>
      <c r="C381" s="117">
        <f t="shared" si="353"/>
        <v>2</v>
      </c>
      <c r="D381" s="117"/>
      <c r="E381" s="117"/>
      <c r="F381" s="117"/>
      <c r="G381" s="117"/>
      <c r="H381" s="117"/>
      <c r="I381" s="125"/>
      <c r="J381" s="125"/>
      <c r="M381" s="104" t="str">
        <f t="shared" si="336"/>
        <v/>
      </c>
      <c r="N381" s="104" t="str">
        <f t="shared" si="337"/>
        <v/>
      </c>
      <c r="O381" s="104" t="str">
        <f>IF(N381&lt;&gt;"",VLOOKUP($N381,'Events and Heat count'!$B:$D,2,)&amp;" - "&amp;VLOOKUP($N381,'Events and Heat count'!$B:$D,3,),"")</f>
        <v/>
      </c>
      <c r="P381" s="104" t="str">
        <f t="shared" si="338"/>
        <v/>
      </c>
      <c r="Q381" s="87" t="str">
        <f t="shared" si="339"/>
        <v/>
      </c>
      <c r="R381" s="87" t="str">
        <f t="shared" si="340"/>
        <v/>
      </c>
      <c r="S381" s="105" t="str">
        <f t="shared" si="341"/>
        <v/>
      </c>
    </row>
    <row r="382" spans="1:19" ht="20.100000000000001" customHeight="1" x14ac:dyDescent="0.2">
      <c r="B382" s="83">
        <f t="shared" si="353"/>
        <v>8</v>
      </c>
      <c r="C382" s="103" t="s">
        <v>368</v>
      </c>
      <c r="D382" s="119">
        <f>D354</f>
        <v>8</v>
      </c>
      <c r="E382" s="103" t="str">
        <f t="shared" ref="E382:F382" si="354">E354</f>
        <v>Year 6 Girls</v>
      </c>
      <c r="F382" s="103" t="str">
        <f t="shared" si="354"/>
        <v>4x25m Individual Medley</v>
      </c>
      <c r="G382" s="103"/>
      <c r="H382" s="103"/>
      <c r="I382" s="120"/>
      <c r="J382" s="120"/>
      <c r="M382" s="86" t="str">
        <f t="shared" si="336"/>
        <v/>
      </c>
      <c r="N382" s="86" t="str">
        <f t="shared" si="337"/>
        <v/>
      </c>
      <c r="O382" s="86" t="str">
        <f>IF(N382&lt;&gt;"",VLOOKUP($N382,'Events and Heat count'!$B:$D,2,)&amp;" - "&amp;VLOOKUP($N382,'Events and Heat count'!$B:$D,3,),"")</f>
        <v/>
      </c>
      <c r="P382" s="86" t="str">
        <f t="shared" si="338"/>
        <v/>
      </c>
      <c r="Q382" s="83" t="str">
        <f t="shared" si="339"/>
        <v/>
      </c>
      <c r="R382" s="83" t="str">
        <f t="shared" si="340"/>
        <v/>
      </c>
      <c r="S382" s="99" t="str">
        <f t="shared" si="341"/>
        <v/>
      </c>
    </row>
    <row r="383" spans="1:19" s="87" customFormat="1" ht="5.0999999999999996" customHeight="1" x14ac:dyDescent="0.2">
      <c r="B383" s="87">
        <f t="shared" si="353"/>
        <v>8</v>
      </c>
      <c r="C383" s="117"/>
      <c r="D383" s="117"/>
      <c r="E383" s="117"/>
      <c r="F383" s="117"/>
      <c r="G383" s="117"/>
      <c r="H383" s="117"/>
      <c r="I383" s="125"/>
      <c r="J383" s="125"/>
      <c r="M383" s="104" t="str">
        <f t="shared" si="336"/>
        <v/>
      </c>
      <c r="N383" s="104" t="str">
        <f t="shared" si="337"/>
        <v/>
      </c>
      <c r="O383" s="104" t="str">
        <f>IF(N383&lt;&gt;"",VLOOKUP($N383,'Events and Heat count'!$B:$D,2,)&amp;" - "&amp;VLOOKUP($N383,'Events and Heat count'!$B:$D,3,),"")</f>
        <v/>
      </c>
      <c r="P383" s="104" t="str">
        <f t="shared" si="338"/>
        <v/>
      </c>
      <c r="Q383" s="87" t="str">
        <f t="shared" si="339"/>
        <v/>
      </c>
      <c r="R383" s="87" t="str">
        <f t="shared" si="340"/>
        <v/>
      </c>
      <c r="S383" s="105" t="str">
        <f t="shared" si="341"/>
        <v/>
      </c>
    </row>
    <row r="384" spans="1:19" ht="15" customHeight="1" x14ac:dyDescent="0.2">
      <c r="A384" s="85"/>
      <c r="B384" s="83">
        <f t="shared" si="353"/>
        <v>8</v>
      </c>
      <c r="C384" s="117">
        <f>E384</f>
        <v>3</v>
      </c>
      <c r="D384" s="103" t="s">
        <v>367</v>
      </c>
      <c r="E384" s="119">
        <v>3</v>
      </c>
      <c r="M384" s="86" t="str">
        <f t="shared" si="336"/>
        <v/>
      </c>
      <c r="N384" s="86" t="str">
        <f t="shared" si="337"/>
        <v/>
      </c>
      <c r="O384" s="86" t="str">
        <f>IF(N384&lt;&gt;"",VLOOKUP($N384,'Events and Heat count'!$B:$D,2,)&amp;" - "&amp;VLOOKUP($N384,'Events and Heat count'!$B:$D,3,),"")</f>
        <v/>
      </c>
      <c r="P384" s="86" t="str">
        <f t="shared" si="338"/>
        <v/>
      </c>
      <c r="Q384" s="83" t="str">
        <f t="shared" si="339"/>
        <v/>
      </c>
      <c r="R384" s="83" t="str">
        <f t="shared" si="340"/>
        <v/>
      </c>
      <c r="S384" s="99" t="str">
        <f t="shared" si="341"/>
        <v/>
      </c>
    </row>
    <row r="385" spans="1:19" ht="5.0999999999999996" customHeight="1" x14ac:dyDescent="0.2">
      <c r="A385" s="85"/>
      <c r="B385" s="83">
        <f t="shared" si="353"/>
        <v>8</v>
      </c>
      <c r="C385" s="117">
        <f>C384</f>
        <v>3</v>
      </c>
      <c r="M385" s="86" t="str">
        <f t="shared" si="336"/>
        <v/>
      </c>
      <c r="N385" s="86" t="str">
        <f t="shared" si="337"/>
        <v/>
      </c>
      <c r="O385" s="86" t="str">
        <f>IF(N385&lt;&gt;"",VLOOKUP($N385,'Events and Heat count'!$B:$D,2,)&amp;" - "&amp;VLOOKUP($N385,'Events and Heat count'!$B:$D,3,),"")</f>
        <v/>
      </c>
      <c r="P385" s="86" t="str">
        <f t="shared" si="338"/>
        <v/>
      </c>
      <c r="Q385" s="83" t="str">
        <f t="shared" si="339"/>
        <v/>
      </c>
      <c r="R385" s="83" t="str">
        <f t="shared" si="340"/>
        <v/>
      </c>
      <c r="S385" s="99" t="str">
        <f t="shared" si="341"/>
        <v/>
      </c>
    </row>
    <row r="386" spans="1:19" ht="15" customHeight="1" x14ac:dyDescent="0.2">
      <c r="A386" s="85"/>
      <c r="B386" s="83">
        <f t="shared" ref="B386:C386" si="355">B385</f>
        <v>8</v>
      </c>
      <c r="C386" s="117">
        <f t="shared" si="355"/>
        <v>3</v>
      </c>
      <c r="D386" s="103" t="s">
        <v>366</v>
      </c>
      <c r="E386" s="103" t="s">
        <v>369</v>
      </c>
      <c r="F386" s="103" t="s">
        <v>374</v>
      </c>
      <c r="G386" s="103" t="s">
        <v>380</v>
      </c>
      <c r="H386" s="103"/>
      <c r="I386" s="120" t="s">
        <v>381</v>
      </c>
      <c r="J386" s="120" t="s">
        <v>382</v>
      </c>
      <c r="M386" s="86" t="str">
        <f t="shared" si="336"/>
        <v/>
      </c>
      <c r="N386" s="86" t="str">
        <f t="shared" si="337"/>
        <v/>
      </c>
      <c r="O386" s="86" t="str">
        <f>IF(N386&lt;&gt;"",VLOOKUP($N386,'Events and Heat count'!$B:$D,2,)&amp;" - "&amp;VLOOKUP($N386,'Events and Heat count'!$B:$D,3,),"")</f>
        <v/>
      </c>
      <c r="P386" s="86" t="str">
        <f t="shared" si="338"/>
        <v/>
      </c>
      <c r="Q386" s="83" t="str">
        <f t="shared" si="339"/>
        <v/>
      </c>
      <c r="R386" s="83" t="str">
        <f t="shared" si="340"/>
        <v/>
      </c>
      <c r="S386" s="99" t="str">
        <f t="shared" si="341"/>
        <v/>
      </c>
    </row>
    <row r="387" spans="1:19" ht="20.100000000000001" customHeight="1" x14ac:dyDescent="0.2">
      <c r="A387" s="85" t="str">
        <f>CONCATENATE(TEXT($B387,0),TEXT($C387,0),TEXT($D387,0))</f>
        <v>831</v>
      </c>
      <c r="B387" s="83">
        <f t="shared" ref="B387:C387" si="356">B386</f>
        <v>8</v>
      </c>
      <c r="C387" s="117">
        <f t="shared" si="356"/>
        <v>3</v>
      </c>
      <c r="D387" s="118">
        <v>1</v>
      </c>
      <c r="E387" s="116" t="str">
        <f>IFERROR(VLOOKUP(CONCATENATE(TEXT($B387,0),TEXT($C387,0),TEXT($D387,0)),'Input and Results'!$S:$V,E$1,),"")</f>
        <v>Tilly Stratford</v>
      </c>
      <c r="F387" s="116" t="str">
        <f>IFERROR(VLOOKUP(CONCATENATE(TEXT($B387,0),TEXT($C387,0),TEXT($D387,0)),'Input and Results'!$S:$V,F$1,),"")</f>
        <v>St Paul's C/E</v>
      </c>
      <c r="G387" s="121" t="str">
        <f>IFERROR(VLOOKUP(CONCATENATE(TEXT($B387,0),TEXT($C387,0),TEXT($D387,0)),'Input and Results'!$S:$V,G$1,),"")</f>
        <v>1.34.29</v>
      </c>
      <c r="H387" s="122">
        <v>94.33</v>
      </c>
      <c r="I387" s="123"/>
      <c r="J387" s="124"/>
      <c r="M387" s="118" t="str">
        <f t="shared" si="336"/>
        <v>1</v>
      </c>
      <c r="N387" s="118" t="str">
        <f t="shared" si="337"/>
        <v>8</v>
      </c>
      <c r="O387" s="118" t="str">
        <f>IF(N387&lt;&gt;"",VLOOKUP($N387,'Events and Heat count'!$B:$D,2,)&amp;" - "&amp;VLOOKUP($N387,'Events and Heat count'!$B:$D,3,),"")</f>
        <v>Year 6 Girls - 4x25m Individual Medley</v>
      </c>
      <c r="P387" s="118" t="str">
        <f t="shared" si="338"/>
        <v>3</v>
      </c>
      <c r="Q387" s="116" t="str">
        <f t="shared" si="339"/>
        <v>Tilly Stratford</v>
      </c>
      <c r="R387" s="116" t="str">
        <f t="shared" si="340"/>
        <v>St Paul's C/E</v>
      </c>
      <c r="S387" s="129" t="str">
        <f t="shared" si="341"/>
        <v>___________</v>
      </c>
    </row>
    <row r="388" spans="1:19" ht="20.100000000000001" customHeight="1" x14ac:dyDescent="0.2">
      <c r="A388" s="85" t="str">
        <f t="shared" ref="A388:A394" si="357">CONCATENATE(TEXT($B388,0),TEXT($C388,0),TEXT($D388,0))</f>
        <v>832</v>
      </c>
      <c r="B388" s="83">
        <f t="shared" ref="B388:C388" si="358">B387</f>
        <v>8</v>
      </c>
      <c r="C388" s="117">
        <f t="shared" si="358"/>
        <v>3</v>
      </c>
      <c r="D388" s="118">
        <f>D387+1</f>
        <v>2</v>
      </c>
      <c r="E388" s="116" t="str">
        <f>IFERROR(VLOOKUP(CONCATENATE(TEXT($B388,0),TEXT($C388,0),TEXT($D388,0)),'Input and Results'!$S:$V,E$1,),"")</f>
        <v>Niamh O'Meara</v>
      </c>
      <c r="F388" s="116" t="str">
        <f>IFERROR(VLOOKUP(CONCATENATE(TEXT($B388,0),TEXT($C388,0),TEXT($D388,0)),'Input and Results'!$S:$V,F$1,),"")</f>
        <v>St Hilda's</v>
      </c>
      <c r="G388" s="121" t="str">
        <f>IFERROR(VLOOKUP(CONCATENATE(TEXT($B388,0),TEXT($C388,0),TEXT($D388,0)),'Input and Results'!$S:$V,G$1,),"")</f>
        <v>1.34.20</v>
      </c>
      <c r="H388" s="122">
        <v>96.55</v>
      </c>
      <c r="I388" s="123"/>
      <c r="J388" s="124"/>
      <c r="M388" s="86" t="str">
        <f t="shared" si="336"/>
        <v>2</v>
      </c>
      <c r="N388" s="86" t="str">
        <f t="shared" si="337"/>
        <v>8</v>
      </c>
      <c r="O388" s="86" t="str">
        <f>IF(N388&lt;&gt;"",VLOOKUP($N388,'Events and Heat count'!$B:$D,2,)&amp;" - "&amp;VLOOKUP($N388,'Events and Heat count'!$B:$D,3,),"")</f>
        <v>Year 6 Girls - 4x25m Individual Medley</v>
      </c>
      <c r="P388" s="86" t="str">
        <f t="shared" si="338"/>
        <v>3</v>
      </c>
      <c r="Q388" s="83" t="str">
        <f t="shared" si="339"/>
        <v>Niamh O'Meara</v>
      </c>
      <c r="R388" s="83" t="str">
        <f t="shared" si="340"/>
        <v>St Hilda's</v>
      </c>
      <c r="S388" s="99" t="str">
        <f t="shared" si="341"/>
        <v>___________</v>
      </c>
    </row>
    <row r="389" spans="1:19" ht="20.100000000000001" customHeight="1" x14ac:dyDescent="0.2">
      <c r="A389" s="85" t="str">
        <f t="shared" si="357"/>
        <v>833</v>
      </c>
      <c r="B389" s="83">
        <f t="shared" ref="B389:C389" si="359">B388</f>
        <v>8</v>
      </c>
      <c r="C389" s="117">
        <f t="shared" si="359"/>
        <v>3</v>
      </c>
      <c r="D389" s="118">
        <f t="shared" ref="D389:D394" si="360">D388+1</f>
        <v>3</v>
      </c>
      <c r="E389" s="116" t="str">
        <f>IFERROR(VLOOKUP(CONCATENATE(TEXT($B389,0),TEXT($C389,0),TEXT($D389,0)),'Input and Results'!$S:$V,E$1,),"")</f>
        <v>Megan Worley</v>
      </c>
      <c r="F389" s="116" t="str">
        <f>IFERROR(VLOOKUP(CONCATENATE(TEXT($B389,0),TEXT($C389,0),TEXT($D389,0)),'Input and Results'!$S:$V,F$1,),"")</f>
        <v>Parkgate</v>
      </c>
      <c r="G389" s="121" t="str">
        <f>IFERROR(VLOOKUP(CONCATENATE(TEXT($B389,0),TEXT($C389,0),TEXT($D389,0)),'Input and Results'!$S:$V,G$1,),"")</f>
        <v>1.34.13</v>
      </c>
      <c r="H389" s="122">
        <v>91.09</v>
      </c>
      <c r="I389" s="123"/>
      <c r="J389" s="124"/>
      <c r="M389" s="86" t="str">
        <f t="shared" si="336"/>
        <v>3</v>
      </c>
      <c r="N389" s="86" t="str">
        <f t="shared" si="337"/>
        <v>8</v>
      </c>
      <c r="O389" s="86" t="str">
        <f>IF(N389&lt;&gt;"",VLOOKUP($N389,'Events and Heat count'!$B:$D,2,)&amp;" - "&amp;VLOOKUP($N389,'Events and Heat count'!$B:$D,3,),"")</f>
        <v>Year 6 Girls - 4x25m Individual Medley</v>
      </c>
      <c r="P389" s="86" t="str">
        <f t="shared" si="338"/>
        <v>3</v>
      </c>
      <c r="Q389" s="83" t="str">
        <f t="shared" si="339"/>
        <v>Megan Worley</v>
      </c>
      <c r="R389" s="83" t="str">
        <f t="shared" si="340"/>
        <v>Parkgate</v>
      </c>
      <c r="S389" s="99" t="str">
        <f t="shared" si="341"/>
        <v>___________</v>
      </c>
    </row>
    <row r="390" spans="1:19" ht="20.100000000000001" customHeight="1" x14ac:dyDescent="0.2">
      <c r="A390" s="85" t="str">
        <f t="shared" si="357"/>
        <v>834</v>
      </c>
      <c r="B390" s="83">
        <f t="shared" ref="B390:C390" si="361">B389</f>
        <v>8</v>
      </c>
      <c r="C390" s="117">
        <f t="shared" si="361"/>
        <v>3</v>
      </c>
      <c r="D390" s="118">
        <f t="shared" si="360"/>
        <v>4</v>
      </c>
      <c r="E390" s="116" t="str">
        <f>IFERROR(VLOOKUP(CONCATENATE(TEXT($B390,0),TEXT($C390,0),TEXT($D390,0)),'Input and Results'!$S:$V,E$1,),"")</f>
        <v>Holly Grant</v>
      </c>
      <c r="F390" s="116" t="str">
        <f>IFERROR(VLOOKUP(CONCATENATE(TEXT($B390,0),TEXT($C390,0),TEXT($D390,0)),'Input and Results'!$S:$V,F$1,),"")</f>
        <v>Heatherton House</v>
      </c>
      <c r="G390" s="121" t="str">
        <f>IFERROR(VLOOKUP(CONCATENATE(TEXT($B390,0),TEXT($C390,0),TEXT($D390,0)),'Input and Results'!$S:$V,G$1,),"")</f>
        <v>1.33.66</v>
      </c>
      <c r="H390" s="122">
        <v>93.65</v>
      </c>
      <c r="I390" s="123"/>
      <c r="J390" s="124"/>
      <c r="M390" s="86" t="str">
        <f t="shared" si="336"/>
        <v>4</v>
      </c>
      <c r="N390" s="86" t="str">
        <f t="shared" si="337"/>
        <v>8</v>
      </c>
      <c r="O390" s="86" t="str">
        <f>IF(N390&lt;&gt;"",VLOOKUP($N390,'Events and Heat count'!$B:$D,2,)&amp;" - "&amp;VLOOKUP($N390,'Events and Heat count'!$B:$D,3,),"")</f>
        <v>Year 6 Girls - 4x25m Individual Medley</v>
      </c>
      <c r="P390" s="86" t="str">
        <f t="shared" si="338"/>
        <v>3</v>
      </c>
      <c r="Q390" s="83" t="str">
        <f t="shared" si="339"/>
        <v>Holly Grant</v>
      </c>
      <c r="R390" s="83" t="str">
        <f t="shared" si="340"/>
        <v>Heatherton House</v>
      </c>
      <c r="S390" s="99" t="str">
        <f t="shared" si="341"/>
        <v>___________</v>
      </c>
    </row>
    <row r="391" spans="1:19" ht="20.100000000000001" customHeight="1" x14ac:dyDescent="0.2">
      <c r="A391" s="85" t="str">
        <f t="shared" si="357"/>
        <v>835</v>
      </c>
      <c r="B391" s="83">
        <f t="shared" ref="B391:C391" si="362">B390</f>
        <v>8</v>
      </c>
      <c r="C391" s="117">
        <f t="shared" si="362"/>
        <v>3</v>
      </c>
      <c r="D391" s="118">
        <f t="shared" si="360"/>
        <v>5</v>
      </c>
      <c r="E391" s="116" t="str">
        <f>IFERROR(VLOOKUP(CONCATENATE(TEXT($B391,0),TEXT($C391,0),TEXT($D391,0)),'Input and Results'!$S:$V,E$1,),"")</f>
        <v>Eleni Zorn</v>
      </c>
      <c r="F391" s="116" t="str">
        <f>IFERROR(VLOOKUP(CONCATENATE(TEXT($B391,0),TEXT($C391,0),TEXT($D391,0)),'Input and Results'!$S:$V,F$1,),"")</f>
        <v>Bedford Girls</v>
      </c>
      <c r="G391" s="121" t="str">
        <f>IFERROR(VLOOKUP(CONCATENATE(TEXT($B391,0),TEXT($C391,0),TEXT($D391,0)),'Input and Results'!$S:$V,G$1,),"")</f>
        <v>1.32.77</v>
      </c>
      <c r="H391" s="122">
        <v>92.98</v>
      </c>
      <c r="I391" s="123"/>
      <c r="J391" s="124"/>
      <c r="M391" s="86" t="str">
        <f t="shared" si="336"/>
        <v>5</v>
      </c>
      <c r="N391" s="86" t="str">
        <f t="shared" si="337"/>
        <v>8</v>
      </c>
      <c r="O391" s="86" t="str">
        <f>IF(N391&lt;&gt;"",VLOOKUP($N391,'Events and Heat count'!$B:$D,2,)&amp;" - "&amp;VLOOKUP($N391,'Events and Heat count'!$B:$D,3,),"")</f>
        <v>Year 6 Girls - 4x25m Individual Medley</v>
      </c>
      <c r="P391" s="86" t="str">
        <f t="shared" si="338"/>
        <v>3</v>
      </c>
      <c r="Q391" s="83" t="str">
        <f t="shared" si="339"/>
        <v>Eleni Zorn</v>
      </c>
      <c r="R391" s="83" t="str">
        <f t="shared" si="340"/>
        <v>Bedford Girls</v>
      </c>
      <c r="S391" s="99" t="str">
        <f t="shared" si="341"/>
        <v>___________</v>
      </c>
    </row>
    <row r="392" spans="1:19" ht="20.100000000000001" customHeight="1" x14ac:dyDescent="0.2">
      <c r="A392" s="85" t="str">
        <f t="shared" si="357"/>
        <v>836</v>
      </c>
      <c r="B392" s="83">
        <f t="shared" ref="B392:C392" si="363">B391</f>
        <v>8</v>
      </c>
      <c r="C392" s="117">
        <f t="shared" si="363"/>
        <v>3</v>
      </c>
      <c r="D392" s="118">
        <f t="shared" si="360"/>
        <v>6</v>
      </c>
      <c r="E392" s="116" t="str">
        <f>IFERROR(VLOOKUP(CONCATENATE(TEXT($B392,0),TEXT($C392,0),TEXT($D392,0)),'Input and Results'!$S:$V,E$1,),"")</f>
        <v>Isobel Toon</v>
      </c>
      <c r="F392" s="116" t="str">
        <f>IFERROR(VLOOKUP(CONCATENATE(TEXT($B392,0),TEXT($C392,0),TEXT($D392,0)),'Input and Results'!$S:$V,F$1,),"")</f>
        <v>Harvey Road</v>
      </c>
      <c r="G392" s="121" t="str">
        <f>IFERROR(VLOOKUP(CONCATENATE(TEXT($B392,0),TEXT($C392,0),TEXT($D392,0)),'Input and Results'!$S:$V,G$1,),"")</f>
        <v>1.34.05</v>
      </c>
      <c r="H392" s="122">
        <v>89.99</v>
      </c>
      <c r="I392" s="123"/>
      <c r="J392" s="124"/>
      <c r="M392" s="86" t="str">
        <f t="shared" si="336"/>
        <v>6</v>
      </c>
      <c r="N392" s="86" t="str">
        <f t="shared" si="337"/>
        <v>8</v>
      </c>
      <c r="O392" s="86" t="str">
        <f>IF(N392&lt;&gt;"",VLOOKUP($N392,'Events and Heat count'!$B:$D,2,)&amp;" - "&amp;VLOOKUP($N392,'Events and Heat count'!$B:$D,3,),"")</f>
        <v>Year 6 Girls - 4x25m Individual Medley</v>
      </c>
      <c r="P392" s="86" t="str">
        <f t="shared" si="338"/>
        <v>3</v>
      </c>
      <c r="Q392" s="83" t="str">
        <f t="shared" si="339"/>
        <v>Isobel Toon</v>
      </c>
      <c r="R392" s="83" t="str">
        <f t="shared" si="340"/>
        <v>Harvey Road</v>
      </c>
      <c r="S392" s="99" t="str">
        <f t="shared" si="341"/>
        <v>___________</v>
      </c>
    </row>
    <row r="393" spans="1:19" ht="20.100000000000001" customHeight="1" x14ac:dyDescent="0.2">
      <c r="A393" s="85" t="str">
        <f t="shared" si="357"/>
        <v>837</v>
      </c>
      <c r="B393" s="83">
        <f t="shared" ref="B393:C393" si="364">B392</f>
        <v>8</v>
      </c>
      <c r="C393" s="117">
        <f t="shared" si="364"/>
        <v>3</v>
      </c>
      <c r="D393" s="118">
        <f t="shared" si="360"/>
        <v>7</v>
      </c>
      <c r="E393" s="116" t="str">
        <f>IFERROR(VLOOKUP(CONCATENATE(TEXT($B393,0),TEXT($C393,0),TEXT($D393,0)),'Input and Results'!$S:$V,E$1,),"")</f>
        <v>Madeleine Rae</v>
      </c>
      <c r="F393" s="116" t="str">
        <f>IFERROR(VLOOKUP(CONCATENATE(TEXT($B393,0),TEXT($C393,0),TEXT($D393,0)),'Input and Results'!$S:$V,F$1,),"")</f>
        <v>Pipers Corner</v>
      </c>
      <c r="G393" s="121" t="str">
        <f>IFERROR(VLOOKUP(CONCATENATE(TEXT($B393,0),TEXT($C393,0),TEXT($D393,0)),'Input and Results'!$S:$V,G$1,),"")</f>
        <v>1.34.18</v>
      </c>
      <c r="H393" s="122">
        <v>91.76</v>
      </c>
      <c r="I393" s="123"/>
      <c r="J393" s="124"/>
      <c r="M393" s="86" t="str">
        <f t="shared" si="336"/>
        <v>7</v>
      </c>
      <c r="N393" s="86" t="str">
        <f t="shared" si="337"/>
        <v>8</v>
      </c>
      <c r="O393" s="86" t="str">
        <f>IF(N393&lt;&gt;"",VLOOKUP($N393,'Events and Heat count'!$B:$D,2,)&amp;" - "&amp;VLOOKUP($N393,'Events and Heat count'!$B:$D,3,),"")</f>
        <v>Year 6 Girls - 4x25m Individual Medley</v>
      </c>
      <c r="P393" s="86" t="str">
        <f t="shared" si="338"/>
        <v>3</v>
      </c>
      <c r="Q393" s="83" t="str">
        <f t="shared" si="339"/>
        <v>Madeleine Rae</v>
      </c>
      <c r="R393" s="83" t="str">
        <f t="shared" si="340"/>
        <v>Pipers Corner</v>
      </c>
      <c r="S393" s="99" t="str">
        <f t="shared" si="341"/>
        <v>___________</v>
      </c>
    </row>
    <row r="394" spans="1:19" ht="20.100000000000001" customHeight="1" x14ac:dyDescent="0.2">
      <c r="A394" s="85" t="str">
        <f t="shared" si="357"/>
        <v>838</v>
      </c>
      <c r="B394" s="83">
        <f t="shared" ref="B394:C394" si="365">B393</f>
        <v>8</v>
      </c>
      <c r="C394" s="117">
        <f t="shared" si="365"/>
        <v>3</v>
      </c>
      <c r="D394" s="118">
        <f t="shared" si="360"/>
        <v>8</v>
      </c>
      <c r="E394" s="116" t="str">
        <f>IFERROR(VLOOKUP(CONCATENATE(TEXT($B394,0),TEXT($C394,0),TEXT($D394,0)),'Input and Results'!$S:$V,E$1,),"")</f>
        <v>Izzy Bach</v>
      </c>
      <c r="F394" s="116" t="str">
        <f>IFERROR(VLOOKUP(CONCATENATE(TEXT($B394,0),TEXT($C394,0),TEXT($D394,0)),'Input and Results'!$S:$V,F$1,),"")</f>
        <v>Maltman's Green</v>
      </c>
      <c r="G394" s="121" t="str">
        <f>IFERROR(VLOOKUP(CONCATENATE(TEXT($B394,0),TEXT($C394,0),TEXT($D394,0)),'Input and Results'!$S:$V,G$1,),"")</f>
        <v>1.34.28</v>
      </c>
      <c r="H394" s="122">
        <v>98.37</v>
      </c>
      <c r="I394" s="123"/>
      <c r="J394" s="124"/>
      <c r="M394" s="86" t="str">
        <f t="shared" si="336"/>
        <v>8</v>
      </c>
      <c r="N394" s="86" t="str">
        <f t="shared" si="337"/>
        <v>8</v>
      </c>
      <c r="O394" s="86" t="str">
        <f>IF(N394&lt;&gt;"",VLOOKUP($N394,'Events and Heat count'!$B:$D,2,)&amp;" - "&amp;VLOOKUP($N394,'Events and Heat count'!$B:$D,3,),"")</f>
        <v>Year 6 Girls - 4x25m Individual Medley</v>
      </c>
      <c r="P394" s="86" t="str">
        <f t="shared" si="338"/>
        <v>3</v>
      </c>
      <c r="Q394" s="83" t="str">
        <f t="shared" si="339"/>
        <v>Izzy Bach</v>
      </c>
      <c r="R394" s="83" t="str">
        <f t="shared" si="340"/>
        <v>Maltman's Green</v>
      </c>
      <c r="S394" s="99" t="str">
        <f t="shared" si="341"/>
        <v>___________</v>
      </c>
    </row>
    <row r="395" spans="1:19" s="87" customFormat="1" ht="249.95" customHeight="1" x14ac:dyDescent="0.2">
      <c r="B395" s="87">
        <f t="shared" ref="B395:C396" si="366">B394</f>
        <v>8</v>
      </c>
      <c r="C395" s="117">
        <f t="shared" si="366"/>
        <v>3</v>
      </c>
      <c r="D395" s="117"/>
      <c r="E395" s="117"/>
      <c r="F395" s="117"/>
      <c r="G395" s="117"/>
      <c r="H395" s="117"/>
      <c r="I395" s="125"/>
      <c r="J395" s="125"/>
      <c r="M395" s="104" t="str">
        <f t="shared" si="336"/>
        <v/>
      </c>
      <c r="N395" s="104" t="str">
        <f t="shared" si="337"/>
        <v/>
      </c>
      <c r="O395" s="104" t="str">
        <f>IF(N395&lt;&gt;"",VLOOKUP($N395,'Events and Heat count'!$B:$D,2,)&amp;" - "&amp;VLOOKUP($N395,'Events and Heat count'!$B:$D,3,),"")</f>
        <v/>
      </c>
      <c r="P395" s="104" t="str">
        <f t="shared" si="338"/>
        <v/>
      </c>
      <c r="Q395" s="87" t="str">
        <f t="shared" si="339"/>
        <v/>
      </c>
      <c r="R395" s="87" t="str">
        <f t="shared" si="340"/>
        <v/>
      </c>
      <c r="S395" s="105" t="str">
        <f t="shared" si="341"/>
        <v/>
      </c>
    </row>
    <row r="396" spans="1:19" ht="20.100000000000001" customHeight="1" x14ac:dyDescent="0.2">
      <c r="B396" s="83">
        <f t="shared" si="366"/>
        <v>8</v>
      </c>
      <c r="C396" s="103" t="s">
        <v>368</v>
      </c>
      <c r="D396" s="119">
        <f>D368</f>
        <v>8</v>
      </c>
      <c r="E396" s="103" t="str">
        <f t="shared" ref="E396:F396" si="367">E368</f>
        <v>Year 6 Girls</v>
      </c>
      <c r="F396" s="103" t="str">
        <f t="shared" si="367"/>
        <v>4x25m Individual Medley</v>
      </c>
      <c r="G396" s="103"/>
      <c r="H396" s="103"/>
      <c r="I396" s="120"/>
      <c r="J396" s="120"/>
      <c r="M396" s="86" t="str">
        <f t="shared" si="336"/>
        <v/>
      </c>
      <c r="N396" s="86" t="str">
        <f t="shared" si="337"/>
        <v/>
      </c>
      <c r="O396" s="86" t="str">
        <f>IF(N396&lt;&gt;"",VLOOKUP($N396,'Events and Heat count'!$B:$D,2,)&amp;" - "&amp;VLOOKUP($N396,'Events and Heat count'!$B:$D,3,),"")</f>
        <v/>
      </c>
      <c r="P396" s="86" t="str">
        <f t="shared" si="338"/>
        <v/>
      </c>
      <c r="Q396" s="83" t="str">
        <f t="shared" si="339"/>
        <v/>
      </c>
      <c r="R396" s="83" t="str">
        <f t="shared" si="340"/>
        <v/>
      </c>
      <c r="S396" s="99" t="str">
        <f t="shared" si="341"/>
        <v/>
      </c>
    </row>
    <row r="397" spans="1:19" s="87" customFormat="1" ht="5.0999999999999996" customHeight="1" x14ac:dyDescent="0.2">
      <c r="C397" s="117"/>
      <c r="D397" s="117"/>
      <c r="E397" s="117"/>
      <c r="F397" s="117"/>
      <c r="G397" s="117"/>
      <c r="H397" s="117"/>
      <c r="I397" s="125"/>
      <c r="J397" s="125"/>
      <c r="M397" s="86" t="str">
        <f t="shared" si="336"/>
        <v/>
      </c>
      <c r="N397" s="86" t="str">
        <f t="shared" si="337"/>
        <v/>
      </c>
      <c r="O397" s="104"/>
      <c r="P397" s="104"/>
      <c r="S397" s="105"/>
    </row>
    <row r="398" spans="1:19" ht="15" customHeight="1" x14ac:dyDescent="0.2">
      <c r="A398" s="85"/>
      <c r="B398" s="83">
        <f t="shared" ref="B398" si="368">B395</f>
        <v>8</v>
      </c>
      <c r="C398" s="117">
        <f>E398</f>
        <v>4</v>
      </c>
      <c r="D398" s="103" t="s">
        <v>367</v>
      </c>
      <c r="E398" s="119">
        <v>4</v>
      </c>
      <c r="M398" s="86" t="str">
        <f t="shared" si="336"/>
        <v/>
      </c>
      <c r="N398" s="86" t="str">
        <f t="shared" si="337"/>
        <v/>
      </c>
      <c r="O398" s="86" t="str">
        <f>IF(N398&lt;&gt;"",VLOOKUP($N398,'Events and Heat count'!$B:$D,2,)&amp;" - "&amp;VLOOKUP($N398,'Events and Heat count'!$B:$D,3,),"")</f>
        <v/>
      </c>
      <c r="P398" s="86" t="str">
        <f t="shared" si="338"/>
        <v/>
      </c>
      <c r="Q398" s="83" t="str">
        <f t="shared" ref="Q398:Q410" si="369">IF($A398&lt;&gt;0,VLOOKUP($A398,$A:$F,5,),"")</f>
        <v/>
      </c>
      <c r="R398" s="83" t="str">
        <f t="shared" ref="R398:R410" si="370">IF($A398&lt;&gt;0,VLOOKUP($A398,$A:$F,6,),"")</f>
        <v/>
      </c>
      <c r="S398" s="99" t="str">
        <f t="shared" si="341"/>
        <v/>
      </c>
    </row>
    <row r="399" spans="1:19" ht="5.0999999999999996" customHeight="1" x14ac:dyDescent="0.2">
      <c r="A399" s="85"/>
      <c r="B399" s="83">
        <f t="shared" ref="B399" si="371">B398</f>
        <v>8</v>
      </c>
      <c r="C399" s="117">
        <f>C398</f>
        <v>4</v>
      </c>
      <c r="M399" s="86" t="str">
        <f t="shared" si="336"/>
        <v/>
      </c>
      <c r="N399" s="86" t="str">
        <f t="shared" si="337"/>
        <v/>
      </c>
      <c r="O399" s="86" t="str">
        <f>IF(N399&lt;&gt;"",VLOOKUP($N399,'Events and Heat count'!$B:$D,2,)&amp;" - "&amp;VLOOKUP($N399,'Events and Heat count'!$B:$D,3,),"")</f>
        <v/>
      </c>
      <c r="P399" s="86" t="str">
        <f t="shared" si="338"/>
        <v/>
      </c>
      <c r="Q399" s="83" t="str">
        <f t="shared" si="369"/>
        <v/>
      </c>
      <c r="R399" s="83" t="str">
        <f t="shared" si="370"/>
        <v/>
      </c>
      <c r="S399" s="99" t="str">
        <f t="shared" si="341"/>
        <v/>
      </c>
    </row>
    <row r="400" spans="1:19" ht="15" customHeight="1" x14ac:dyDescent="0.2">
      <c r="A400" s="85"/>
      <c r="B400" s="83">
        <f t="shared" ref="B400:C400" si="372">B399</f>
        <v>8</v>
      </c>
      <c r="C400" s="117">
        <f t="shared" si="372"/>
        <v>4</v>
      </c>
      <c r="D400" s="103" t="s">
        <v>366</v>
      </c>
      <c r="E400" s="103" t="s">
        <v>369</v>
      </c>
      <c r="F400" s="103" t="s">
        <v>374</v>
      </c>
      <c r="G400" s="103" t="s">
        <v>380</v>
      </c>
      <c r="H400" s="103"/>
      <c r="I400" s="120" t="s">
        <v>381</v>
      </c>
      <c r="J400" s="120" t="s">
        <v>382</v>
      </c>
      <c r="M400" s="86" t="str">
        <f t="shared" si="336"/>
        <v/>
      </c>
      <c r="N400" s="86" t="str">
        <f t="shared" si="337"/>
        <v/>
      </c>
      <c r="O400" s="86" t="str">
        <f>IF(N400&lt;&gt;"",VLOOKUP($N400,'Events and Heat count'!$B:$D,2,)&amp;" - "&amp;VLOOKUP($N400,'Events and Heat count'!$B:$D,3,),"")</f>
        <v/>
      </c>
      <c r="P400" s="86" t="str">
        <f t="shared" si="338"/>
        <v/>
      </c>
      <c r="Q400" s="83" t="str">
        <f t="shared" si="369"/>
        <v/>
      </c>
      <c r="R400" s="83" t="str">
        <f t="shared" si="370"/>
        <v/>
      </c>
      <c r="S400" s="99" t="str">
        <f t="shared" si="341"/>
        <v/>
      </c>
    </row>
    <row r="401" spans="1:19" ht="20.100000000000001" customHeight="1" x14ac:dyDescent="0.2">
      <c r="A401" s="85" t="str">
        <f>CONCATENATE(TEXT($B401,0),TEXT($C401,0),TEXT($D401,0))</f>
        <v>841</v>
      </c>
      <c r="B401" s="83">
        <f t="shared" ref="B401:C401" si="373">B400</f>
        <v>8</v>
      </c>
      <c r="C401" s="117">
        <f t="shared" si="373"/>
        <v>4</v>
      </c>
      <c r="D401" s="118">
        <v>1</v>
      </c>
      <c r="E401" s="116" t="str">
        <f>IFERROR(VLOOKUP(CONCATENATE(TEXT($B401,0),TEXT($C401,0),TEXT($D401,0)),'Input and Results'!$S:$V,E$1,),"")</f>
        <v>Hannah Ashby</v>
      </c>
      <c r="F401" s="116" t="str">
        <f>IFERROR(VLOOKUP(CONCATENATE(TEXT($B401,0),TEXT($C401,0),TEXT($D401,0)),'Input and Results'!$S:$V,F$1,),"")</f>
        <v>Heatherton House</v>
      </c>
      <c r="G401" s="121" t="str">
        <f>IFERROR(VLOOKUP(CONCATENATE(TEXT($B401,0),TEXT($C401,0),TEXT($D401,0)),'Input and Results'!$S:$V,G$1,),"")</f>
        <v>1.32.75</v>
      </c>
      <c r="H401" s="122">
        <v>92.13</v>
      </c>
      <c r="I401" s="123"/>
      <c r="J401" s="124"/>
      <c r="M401" s="118" t="str">
        <f t="shared" si="336"/>
        <v>1</v>
      </c>
      <c r="N401" s="118" t="str">
        <f t="shared" si="337"/>
        <v>8</v>
      </c>
      <c r="O401" s="118" t="str">
        <f>IF(N401&lt;&gt;"",VLOOKUP($N401,'Events and Heat count'!$B:$D,2,)&amp;" - "&amp;VLOOKUP($N401,'Events and Heat count'!$B:$D,3,),"")</f>
        <v>Year 6 Girls - 4x25m Individual Medley</v>
      </c>
      <c r="P401" s="118" t="str">
        <f t="shared" si="338"/>
        <v>4</v>
      </c>
      <c r="Q401" s="116" t="str">
        <f t="shared" si="369"/>
        <v>Hannah Ashby</v>
      </c>
      <c r="R401" s="116" t="str">
        <f t="shared" si="370"/>
        <v>Heatherton House</v>
      </c>
      <c r="S401" s="129" t="str">
        <f t="shared" si="341"/>
        <v>___________</v>
      </c>
    </row>
    <row r="402" spans="1:19" ht="20.100000000000001" customHeight="1" x14ac:dyDescent="0.2">
      <c r="A402" s="85" t="str">
        <f t="shared" ref="A402:A408" si="374">CONCATENATE(TEXT($B402,0),TEXT($C402,0),TEXT($D402,0))</f>
        <v>842</v>
      </c>
      <c r="B402" s="83">
        <f t="shared" ref="B402:C402" si="375">B401</f>
        <v>8</v>
      </c>
      <c r="C402" s="117">
        <f t="shared" si="375"/>
        <v>4</v>
      </c>
      <c r="D402" s="118">
        <f>D401+1</f>
        <v>2</v>
      </c>
      <c r="E402" s="116" t="str">
        <f>IFERROR(VLOOKUP(CONCATENATE(TEXT($B402,0),TEXT($C402,0),TEXT($D402,0)),'Input and Results'!$S:$V,E$1,),"")</f>
        <v>Hannah Brooke</v>
      </c>
      <c r="F402" s="116" t="str">
        <f>IFERROR(VLOOKUP(CONCATENATE(TEXT($B402,0),TEXT($C402,0),TEXT($D402,0)),'Input and Results'!$S:$V,F$1,),"")</f>
        <v>Manland</v>
      </c>
      <c r="G402" s="121" t="str">
        <f>IFERROR(VLOOKUP(CONCATENATE(TEXT($B402,0),TEXT($C402,0),TEXT($D402,0)),'Input and Results'!$S:$V,G$1,),"")</f>
        <v>1.31.59</v>
      </c>
      <c r="H402" s="122">
        <v>90.28</v>
      </c>
      <c r="I402" s="123"/>
      <c r="J402" s="124"/>
      <c r="M402" s="86" t="str">
        <f t="shared" si="336"/>
        <v>2</v>
      </c>
      <c r="N402" s="86" t="str">
        <f t="shared" si="337"/>
        <v>8</v>
      </c>
      <c r="O402" s="86" t="str">
        <f>IF(N402&lt;&gt;"",VLOOKUP($N402,'Events and Heat count'!$B:$D,2,)&amp;" - "&amp;VLOOKUP($N402,'Events and Heat count'!$B:$D,3,),"")</f>
        <v>Year 6 Girls - 4x25m Individual Medley</v>
      </c>
      <c r="P402" s="86" t="str">
        <f t="shared" si="338"/>
        <v>4</v>
      </c>
      <c r="Q402" s="83" t="str">
        <f t="shared" si="369"/>
        <v>Hannah Brooke</v>
      </c>
      <c r="R402" s="83" t="str">
        <f t="shared" si="370"/>
        <v>Manland</v>
      </c>
      <c r="S402" s="99" t="str">
        <f t="shared" si="341"/>
        <v>___________</v>
      </c>
    </row>
    <row r="403" spans="1:19" ht="20.100000000000001" customHeight="1" x14ac:dyDescent="0.2">
      <c r="A403" s="85" t="str">
        <f t="shared" si="374"/>
        <v>843</v>
      </c>
      <c r="B403" s="83">
        <f t="shared" ref="B403:C403" si="376">B402</f>
        <v>8</v>
      </c>
      <c r="C403" s="117">
        <f t="shared" si="376"/>
        <v>4</v>
      </c>
      <c r="D403" s="118">
        <f t="shared" ref="D403:D408" si="377">D402+1</f>
        <v>3</v>
      </c>
      <c r="E403" s="116" t="str">
        <f>IFERROR(VLOOKUP(CONCATENATE(TEXT($B403,0),TEXT($C403,0),TEXT($D403,0)),'Input and Results'!$S:$V,E$1,),"")</f>
        <v>Isabella Yeabsley</v>
      </c>
      <c r="F403" s="116" t="str">
        <f>IFERROR(VLOOKUP(CONCATENATE(TEXT($B403,0),TEXT($C403,0),TEXT($D403,0)),'Input and Results'!$S:$V,F$1,),"")</f>
        <v>Aldenham</v>
      </c>
      <c r="G403" s="121" t="str">
        <f>IFERROR(VLOOKUP(CONCATENATE(TEXT($B403,0),TEXT($C403,0),TEXT($D403,0)),'Input and Results'!$S:$V,G$1,),"")</f>
        <v>1.31.07</v>
      </c>
      <c r="H403" s="122">
        <v>92.45</v>
      </c>
      <c r="I403" s="123"/>
      <c r="J403" s="124"/>
      <c r="M403" s="86" t="str">
        <f t="shared" si="336"/>
        <v>3</v>
      </c>
      <c r="N403" s="86" t="str">
        <f t="shared" si="337"/>
        <v>8</v>
      </c>
      <c r="O403" s="86" t="str">
        <f>IF(N403&lt;&gt;"",VLOOKUP($N403,'Events and Heat count'!$B:$D,2,)&amp;" - "&amp;VLOOKUP($N403,'Events and Heat count'!$B:$D,3,),"")</f>
        <v>Year 6 Girls - 4x25m Individual Medley</v>
      </c>
      <c r="P403" s="86" t="str">
        <f t="shared" si="338"/>
        <v>4</v>
      </c>
      <c r="Q403" s="83" t="str">
        <f t="shared" si="369"/>
        <v>Isabella Yeabsley</v>
      </c>
      <c r="R403" s="83" t="str">
        <f t="shared" si="370"/>
        <v>Aldenham</v>
      </c>
      <c r="S403" s="99" t="str">
        <f t="shared" si="341"/>
        <v>___________</v>
      </c>
    </row>
    <row r="404" spans="1:19" ht="20.100000000000001" customHeight="1" x14ac:dyDescent="0.2">
      <c r="A404" s="85" t="str">
        <f t="shared" si="374"/>
        <v>844</v>
      </c>
      <c r="B404" s="83">
        <f t="shared" ref="B404:C404" si="378">B403</f>
        <v>8</v>
      </c>
      <c r="C404" s="117">
        <f t="shared" si="378"/>
        <v>4</v>
      </c>
      <c r="D404" s="118">
        <f t="shared" si="377"/>
        <v>4</v>
      </c>
      <c r="E404" s="116" t="str">
        <f>IFERROR(VLOOKUP(CONCATENATE(TEXT($B404,0),TEXT($C404,0),TEXT($D404,0)),'Input and Results'!$S:$V,E$1,),"")</f>
        <v>Alice Weston</v>
      </c>
      <c r="F404" s="116" t="str">
        <f>IFERROR(VLOOKUP(CONCATENATE(TEXT($B404,0),TEXT($C404,0),TEXT($D404,0)),'Input and Results'!$S:$V,F$1,),"")</f>
        <v>Bishops Wood</v>
      </c>
      <c r="G404" s="121" t="str">
        <f>IFERROR(VLOOKUP(CONCATENATE(TEXT($B404,0),TEXT($C404,0),TEXT($D404,0)),'Input and Results'!$S:$V,G$1,),"")</f>
        <v>1.29.05</v>
      </c>
      <c r="H404" s="122">
        <v>86.43</v>
      </c>
      <c r="I404" s="123"/>
      <c r="J404" s="124"/>
      <c r="M404" s="86" t="str">
        <f t="shared" si="336"/>
        <v>4</v>
      </c>
      <c r="N404" s="86" t="str">
        <f t="shared" si="337"/>
        <v>8</v>
      </c>
      <c r="O404" s="86" t="str">
        <f>IF(N404&lt;&gt;"",VLOOKUP($N404,'Events and Heat count'!$B:$D,2,)&amp;" - "&amp;VLOOKUP($N404,'Events and Heat count'!$B:$D,3,),"")</f>
        <v>Year 6 Girls - 4x25m Individual Medley</v>
      </c>
      <c r="P404" s="86" t="str">
        <f t="shared" si="338"/>
        <v>4</v>
      </c>
      <c r="Q404" s="83" t="str">
        <f t="shared" si="369"/>
        <v>Alice Weston</v>
      </c>
      <c r="R404" s="83" t="str">
        <f t="shared" si="370"/>
        <v>Bishops Wood</v>
      </c>
      <c r="S404" s="99" t="str">
        <f t="shared" si="341"/>
        <v>___________</v>
      </c>
    </row>
    <row r="405" spans="1:19" ht="20.100000000000001" customHeight="1" x14ac:dyDescent="0.2">
      <c r="A405" s="85" t="str">
        <f t="shared" si="374"/>
        <v>845</v>
      </c>
      <c r="B405" s="83">
        <f t="shared" ref="B405:C405" si="379">B404</f>
        <v>8</v>
      </c>
      <c r="C405" s="117">
        <f t="shared" si="379"/>
        <v>4</v>
      </c>
      <c r="D405" s="118">
        <f t="shared" si="377"/>
        <v>5</v>
      </c>
      <c r="E405" s="116" t="str">
        <f>IFERROR(VLOOKUP(CONCATENATE(TEXT($B405,0),TEXT($C405,0),TEXT($D405,0)),'Input and Results'!$S:$V,E$1,),"")</f>
        <v>Katy Lane</v>
      </c>
      <c r="F405" s="116" t="str">
        <f>IFERROR(VLOOKUP(CONCATENATE(TEXT($B405,0),TEXT($C405,0),TEXT($D405,0)),'Input and Results'!$S:$V,F$1,),"")</f>
        <v>Kings Langley</v>
      </c>
      <c r="G405" s="121" t="str">
        <f>IFERROR(VLOOKUP(CONCATENATE(TEXT($B405,0),TEXT($C405,0),TEXT($D405,0)),'Input and Results'!$S:$V,G$1,),"")</f>
        <v>1.29.03</v>
      </c>
      <c r="H405" s="122">
        <v>87.79</v>
      </c>
      <c r="I405" s="123"/>
      <c r="J405" s="124"/>
      <c r="M405" s="86" t="str">
        <f t="shared" si="336"/>
        <v>5</v>
      </c>
      <c r="N405" s="86" t="str">
        <f t="shared" si="337"/>
        <v>8</v>
      </c>
      <c r="O405" s="86" t="str">
        <f>IF(N405&lt;&gt;"",VLOOKUP($N405,'Events and Heat count'!$B:$D,2,)&amp;" - "&amp;VLOOKUP($N405,'Events and Heat count'!$B:$D,3,),"")</f>
        <v>Year 6 Girls - 4x25m Individual Medley</v>
      </c>
      <c r="P405" s="86" t="str">
        <f t="shared" si="338"/>
        <v>4</v>
      </c>
      <c r="Q405" s="83" t="str">
        <f t="shared" si="369"/>
        <v>Katy Lane</v>
      </c>
      <c r="R405" s="83" t="str">
        <f t="shared" si="370"/>
        <v>Kings Langley</v>
      </c>
      <c r="S405" s="99" t="str">
        <f t="shared" si="341"/>
        <v>___________</v>
      </c>
    </row>
    <row r="406" spans="1:19" ht="20.100000000000001" customHeight="1" x14ac:dyDescent="0.2">
      <c r="A406" s="85" t="str">
        <f t="shared" si="374"/>
        <v>846</v>
      </c>
      <c r="B406" s="83">
        <f t="shared" ref="B406:C406" si="380">B405</f>
        <v>8</v>
      </c>
      <c r="C406" s="117">
        <f t="shared" si="380"/>
        <v>4</v>
      </c>
      <c r="D406" s="118">
        <f t="shared" si="377"/>
        <v>6</v>
      </c>
      <c r="E406" s="116" t="str">
        <f>IFERROR(VLOOKUP(CONCATENATE(TEXT($B406,0),TEXT($C406,0),TEXT($D406,0)),'Input and Results'!$S:$V,E$1,),"")</f>
        <v>Jessica Warne</v>
      </c>
      <c r="F406" s="116" t="str">
        <f>IFERROR(VLOOKUP(CONCATENATE(TEXT($B406,0),TEXT($C406,0),TEXT($D406,0)),'Input and Results'!$S:$V,F$1,),"")</f>
        <v>Leavesden Green</v>
      </c>
      <c r="G406" s="121" t="str">
        <f>IFERROR(VLOOKUP(CONCATENATE(TEXT($B406,0),TEXT($C406,0),TEXT($D406,0)),'Input and Results'!$S:$V,G$1,),"")</f>
        <v>1.29.40</v>
      </c>
      <c r="H406" s="122">
        <v>91.5</v>
      </c>
      <c r="I406" s="123"/>
      <c r="J406" s="124"/>
      <c r="M406" s="86" t="str">
        <f t="shared" si="336"/>
        <v>6</v>
      </c>
      <c r="N406" s="86" t="str">
        <f t="shared" si="337"/>
        <v>8</v>
      </c>
      <c r="O406" s="86" t="str">
        <f>IF(N406&lt;&gt;"",VLOOKUP($N406,'Events and Heat count'!$B:$D,2,)&amp;" - "&amp;VLOOKUP($N406,'Events and Heat count'!$B:$D,3,),"")</f>
        <v>Year 6 Girls - 4x25m Individual Medley</v>
      </c>
      <c r="P406" s="86" t="str">
        <f t="shared" si="338"/>
        <v>4</v>
      </c>
      <c r="Q406" s="83" t="str">
        <f t="shared" si="369"/>
        <v>Jessica Warne</v>
      </c>
      <c r="R406" s="83" t="str">
        <f t="shared" si="370"/>
        <v>Leavesden Green</v>
      </c>
      <c r="S406" s="99" t="str">
        <f t="shared" si="341"/>
        <v>___________</v>
      </c>
    </row>
    <row r="407" spans="1:19" ht="20.100000000000001" customHeight="1" x14ac:dyDescent="0.2">
      <c r="A407" s="85" t="str">
        <f t="shared" si="374"/>
        <v>847</v>
      </c>
      <c r="B407" s="83">
        <f t="shared" ref="B407:C407" si="381">B406</f>
        <v>8</v>
      </c>
      <c r="C407" s="117">
        <f t="shared" si="381"/>
        <v>4</v>
      </c>
      <c r="D407" s="118">
        <f t="shared" si="377"/>
        <v>7</v>
      </c>
      <c r="E407" s="116" t="str">
        <f>IFERROR(VLOOKUP(CONCATENATE(TEXT($B407,0),TEXT($C407,0),TEXT($D407,0)),'Input and Results'!$S:$V,E$1,),"")</f>
        <v>Scarlett Lewis</v>
      </c>
      <c r="F407" s="116" t="str">
        <f>IFERROR(VLOOKUP(CONCATENATE(TEXT($B407,0),TEXT($C407,0),TEXT($D407,0)),'Input and Results'!$S:$V,F$1,),"")</f>
        <v>Chesham Prep</v>
      </c>
      <c r="G407" s="121" t="str">
        <f>IFERROR(VLOOKUP(CONCATENATE(TEXT($B407,0),TEXT($C407,0),TEXT($D407,0)),'Input and Results'!$S:$V,G$1,),"")</f>
        <v>1.31.15</v>
      </c>
      <c r="H407" s="122">
        <v>89.73</v>
      </c>
      <c r="I407" s="123"/>
      <c r="J407" s="124"/>
      <c r="M407" s="86" t="str">
        <f t="shared" si="336"/>
        <v>7</v>
      </c>
      <c r="N407" s="86" t="str">
        <f t="shared" si="337"/>
        <v>8</v>
      </c>
      <c r="O407" s="86" t="str">
        <f>IF(N407&lt;&gt;"",VLOOKUP($N407,'Events and Heat count'!$B:$D,2,)&amp;" - "&amp;VLOOKUP($N407,'Events and Heat count'!$B:$D,3,),"")</f>
        <v>Year 6 Girls - 4x25m Individual Medley</v>
      </c>
      <c r="P407" s="86" t="str">
        <f t="shared" si="338"/>
        <v>4</v>
      </c>
      <c r="Q407" s="83" t="str">
        <f t="shared" si="369"/>
        <v>Scarlett Lewis</v>
      </c>
      <c r="R407" s="83" t="str">
        <f t="shared" si="370"/>
        <v>Chesham Prep</v>
      </c>
      <c r="S407" s="99" t="str">
        <f t="shared" si="341"/>
        <v>___________</v>
      </c>
    </row>
    <row r="408" spans="1:19" ht="20.100000000000001" customHeight="1" x14ac:dyDescent="0.2">
      <c r="A408" s="85" t="str">
        <f t="shared" si="374"/>
        <v>848</v>
      </c>
      <c r="B408" s="83">
        <f t="shared" ref="B408:C408" si="382">B407</f>
        <v>8</v>
      </c>
      <c r="C408" s="117">
        <f t="shared" si="382"/>
        <v>4</v>
      </c>
      <c r="D408" s="118">
        <f t="shared" si="377"/>
        <v>8</v>
      </c>
      <c r="E408" s="116" t="str">
        <f>IFERROR(VLOOKUP(CONCATENATE(TEXT($B408,0),TEXT($C408,0),TEXT($D408,0)),'Input and Results'!$S:$V,E$1,),"")</f>
        <v>Emer Brownleader</v>
      </c>
      <c r="F408" s="116" t="str">
        <f>IFERROR(VLOOKUP(CONCATENATE(TEXT($B408,0),TEXT($C408,0),TEXT($D408,0)),'Input and Results'!$S:$V,F$1,),"")</f>
        <v>Edge Grove</v>
      </c>
      <c r="G408" s="121" t="str">
        <f>IFERROR(VLOOKUP(CONCATENATE(TEXT($B408,0),TEXT($C408,0),TEXT($D408,0)),'Input and Results'!$S:$V,G$1,),"")</f>
        <v>1.32.46</v>
      </c>
      <c r="H408" s="122">
        <v>96.83</v>
      </c>
      <c r="I408" s="123"/>
      <c r="J408" s="124"/>
      <c r="M408" s="86" t="str">
        <f t="shared" si="336"/>
        <v>8</v>
      </c>
      <c r="N408" s="86" t="str">
        <f t="shared" si="337"/>
        <v>8</v>
      </c>
      <c r="O408" s="86" t="str">
        <f>IF(N408&lt;&gt;"",VLOOKUP($N408,'Events and Heat count'!$B:$D,2,)&amp;" - "&amp;VLOOKUP($N408,'Events and Heat count'!$B:$D,3,),"")</f>
        <v>Year 6 Girls - 4x25m Individual Medley</v>
      </c>
      <c r="P408" s="86" t="str">
        <f t="shared" si="338"/>
        <v>4</v>
      </c>
      <c r="Q408" s="83" t="str">
        <f t="shared" si="369"/>
        <v>Emer Brownleader</v>
      </c>
      <c r="R408" s="83" t="str">
        <f t="shared" si="370"/>
        <v>Edge Grove</v>
      </c>
      <c r="S408" s="99" t="str">
        <f t="shared" si="341"/>
        <v>___________</v>
      </c>
    </row>
    <row r="409" spans="1:19" s="87" customFormat="1" ht="249.95" customHeight="1" x14ac:dyDescent="0.2">
      <c r="B409" s="87">
        <f t="shared" ref="B409:C410" si="383">B408</f>
        <v>8</v>
      </c>
      <c r="C409" s="117">
        <f t="shared" si="383"/>
        <v>4</v>
      </c>
      <c r="D409" s="117"/>
      <c r="E409" s="117"/>
      <c r="F409" s="117"/>
      <c r="G409" s="117"/>
      <c r="H409" s="117"/>
      <c r="I409" s="125"/>
      <c r="J409" s="125"/>
      <c r="M409" s="104" t="str">
        <f t="shared" si="336"/>
        <v/>
      </c>
      <c r="N409" s="104" t="str">
        <f t="shared" si="337"/>
        <v/>
      </c>
      <c r="O409" s="104" t="str">
        <f>IF(N409&lt;&gt;"",VLOOKUP($N409,'Events and Heat count'!$B:$D,2,)&amp;" - "&amp;VLOOKUP($N409,'Events and Heat count'!$B:$D,3,),"")</f>
        <v/>
      </c>
      <c r="P409" s="104" t="str">
        <f t="shared" si="338"/>
        <v/>
      </c>
      <c r="Q409" s="87" t="str">
        <f t="shared" si="369"/>
        <v/>
      </c>
      <c r="R409" s="87" t="str">
        <f t="shared" si="370"/>
        <v/>
      </c>
      <c r="S409" s="105" t="str">
        <f t="shared" si="341"/>
        <v/>
      </c>
    </row>
    <row r="410" spans="1:19" ht="20.100000000000001" customHeight="1" x14ac:dyDescent="0.2">
      <c r="B410" s="83">
        <f t="shared" si="383"/>
        <v>8</v>
      </c>
      <c r="C410" s="103" t="s">
        <v>368</v>
      </c>
      <c r="D410" s="119">
        <f>D382</f>
        <v>8</v>
      </c>
      <c r="E410" s="103" t="str">
        <f t="shared" ref="E410:F410" si="384">E382</f>
        <v>Year 6 Girls</v>
      </c>
      <c r="F410" s="103" t="str">
        <f t="shared" si="384"/>
        <v>4x25m Individual Medley</v>
      </c>
      <c r="G410" s="103"/>
      <c r="H410" s="103"/>
      <c r="I410" s="120"/>
      <c r="J410" s="120"/>
      <c r="M410" s="86" t="str">
        <f t="shared" si="336"/>
        <v/>
      </c>
      <c r="N410" s="86" t="str">
        <f t="shared" si="337"/>
        <v/>
      </c>
      <c r="O410" s="86" t="str">
        <f>IF(N410&lt;&gt;"",VLOOKUP($N410,'Events and Heat count'!$B:$D,2,)&amp;" - "&amp;VLOOKUP($N410,'Events and Heat count'!$B:$D,3,),"")</f>
        <v/>
      </c>
      <c r="P410" s="86" t="str">
        <f t="shared" si="338"/>
        <v/>
      </c>
      <c r="Q410" s="83" t="str">
        <f t="shared" si="369"/>
        <v/>
      </c>
      <c r="R410" s="83" t="str">
        <f t="shared" si="370"/>
        <v/>
      </c>
      <c r="S410" s="99" t="str">
        <f t="shared" si="341"/>
        <v/>
      </c>
    </row>
    <row r="411" spans="1:19" s="87" customFormat="1" ht="5.0999999999999996" customHeight="1" x14ac:dyDescent="0.2">
      <c r="C411" s="117"/>
      <c r="D411" s="117"/>
      <c r="E411" s="117"/>
      <c r="F411" s="117"/>
      <c r="G411" s="117"/>
      <c r="H411" s="117"/>
      <c r="I411" s="125"/>
      <c r="J411" s="125"/>
      <c r="M411" s="86" t="str">
        <f t="shared" si="336"/>
        <v/>
      </c>
      <c r="N411" s="86" t="str">
        <f t="shared" si="337"/>
        <v/>
      </c>
      <c r="O411" s="104"/>
      <c r="P411" s="104"/>
      <c r="S411" s="105"/>
    </row>
    <row r="412" spans="1:19" ht="15" customHeight="1" x14ac:dyDescent="0.2">
      <c r="A412" s="85"/>
      <c r="B412" s="83">
        <f t="shared" ref="B412" si="385">B409</f>
        <v>8</v>
      </c>
      <c r="C412" s="117">
        <f>E412</f>
        <v>5</v>
      </c>
      <c r="D412" s="103" t="s">
        <v>367</v>
      </c>
      <c r="E412" s="119">
        <v>5</v>
      </c>
      <c r="M412" s="86" t="str">
        <f t="shared" si="336"/>
        <v/>
      </c>
      <c r="N412" s="86" t="str">
        <f t="shared" si="337"/>
        <v/>
      </c>
      <c r="O412" s="86" t="str">
        <f>IF(N412&lt;&gt;"",VLOOKUP($N412,'Events and Heat count'!$B:$D,2,)&amp;" - "&amp;VLOOKUP($N412,'Events and Heat count'!$B:$D,3,),"")</f>
        <v/>
      </c>
      <c r="P412" s="86" t="str">
        <f t="shared" si="338"/>
        <v/>
      </c>
      <c r="Q412" s="83" t="str">
        <f t="shared" ref="Q412:Q475" si="386">IF($A412&lt;&gt;0,VLOOKUP($A412,$A:$F,5,),"")</f>
        <v/>
      </c>
      <c r="R412" s="83" t="str">
        <f t="shared" ref="R412:R475" si="387">IF($A412&lt;&gt;0,VLOOKUP($A412,$A:$F,6,),"")</f>
        <v/>
      </c>
      <c r="S412" s="99" t="str">
        <f t="shared" si="341"/>
        <v/>
      </c>
    </row>
    <row r="413" spans="1:19" ht="5.0999999999999996" customHeight="1" x14ac:dyDescent="0.2">
      <c r="A413" s="85"/>
      <c r="B413" s="83">
        <f t="shared" ref="B413" si="388">B412</f>
        <v>8</v>
      </c>
      <c r="C413" s="117">
        <f>C412</f>
        <v>5</v>
      </c>
      <c r="M413" s="86" t="str">
        <f t="shared" si="336"/>
        <v/>
      </c>
      <c r="N413" s="86" t="str">
        <f t="shared" si="337"/>
        <v/>
      </c>
      <c r="O413" s="86" t="str">
        <f>IF(N413&lt;&gt;"",VLOOKUP($N413,'Events and Heat count'!$B:$D,2,)&amp;" - "&amp;VLOOKUP($N413,'Events and Heat count'!$B:$D,3,),"")</f>
        <v/>
      </c>
      <c r="P413" s="86" t="str">
        <f t="shared" si="338"/>
        <v/>
      </c>
      <c r="Q413" s="83" t="str">
        <f t="shared" si="386"/>
        <v/>
      </c>
      <c r="R413" s="83" t="str">
        <f t="shared" si="387"/>
        <v/>
      </c>
      <c r="S413" s="99" t="str">
        <f t="shared" si="341"/>
        <v/>
      </c>
    </row>
    <row r="414" spans="1:19" ht="15" customHeight="1" x14ac:dyDescent="0.2">
      <c r="A414" s="85"/>
      <c r="B414" s="83">
        <f t="shared" ref="B414:C414" si="389">B413</f>
        <v>8</v>
      </c>
      <c r="C414" s="117">
        <f t="shared" si="389"/>
        <v>5</v>
      </c>
      <c r="D414" s="103" t="s">
        <v>366</v>
      </c>
      <c r="E414" s="103" t="s">
        <v>369</v>
      </c>
      <c r="F414" s="103" t="s">
        <v>374</v>
      </c>
      <c r="G414" s="103" t="s">
        <v>380</v>
      </c>
      <c r="H414" s="103"/>
      <c r="I414" s="120" t="s">
        <v>381</v>
      </c>
      <c r="J414" s="120" t="s">
        <v>382</v>
      </c>
      <c r="M414" s="86" t="str">
        <f t="shared" si="336"/>
        <v/>
      </c>
      <c r="N414" s="86" t="str">
        <f t="shared" si="337"/>
        <v/>
      </c>
      <c r="O414" s="86" t="str">
        <f>IF(N414&lt;&gt;"",VLOOKUP($N414,'Events and Heat count'!$B:$D,2,)&amp;" - "&amp;VLOOKUP($N414,'Events and Heat count'!$B:$D,3,),"")</f>
        <v/>
      </c>
      <c r="P414" s="86" t="str">
        <f t="shared" si="338"/>
        <v/>
      </c>
      <c r="Q414" s="83" t="str">
        <f t="shared" si="386"/>
        <v/>
      </c>
      <c r="R414" s="83" t="str">
        <f t="shared" si="387"/>
        <v/>
      </c>
      <c r="S414" s="99" t="str">
        <f t="shared" si="341"/>
        <v/>
      </c>
    </row>
    <row r="415" spans="1:19" ht="20.100000000000001" customHeight="1" x14ac:dyDescent="0.2">
      <c r="A415" s="85" t="str">
        <f>CONCATENATE(TEXT($B415,0),TEXT($C415,0),TEXT($D415,0))</f>
        <v>851</v>
      </c>
      <c r="B415" s="83">
        <f t="shared" ref="B415:C415" si="390">B414</f>
        <v>8</v>
      </c>
      <c r="C415" s="117">
        <f t="shared" si="390"/>
        <v>5</v>
      </c>
      <c r="D415" s="118">
        <v>1</v>
      </c>
      <c r="E415" s="116" t="str">
        <f>IFERROR(VLOOKUP(CONCATENATE(TEXT($B415,0),TEXT($C415,0),TEXT($D415,0)),'Input and Results'!$S:$V,E$1,),"")</f>
        <v>Zoë Holligan</v>
      </c>
      <c r="F415" s="116" t="str">
        <f>IFERROR(VLOOKUP(CONCATENATE(TEXT($B415,0),TEXT($C415,0),TEXT($D415,0)),'Input and Results'!$S:$V,F$1,),"")</f>
        <v>Maltman's Green</v>
      </c>
      <c r="G415" s="121" t="str">
        <f>IFERROR(VLOOKUP(CONCATENATE(TEXT($B415,0),TEXT($C415,0),TEXT($D415,0)),'Input and Results'!$S:$V,G$1,),"")</f>
        <v>1.27.72</v>
      </c>
      <c r="H415" s="122">
        <v>91.25</v>
      </c>
      <c r="I415" s="123"/>
      <c r="J415" s="124"/>
      <c r="M415" s="118" t="str">
        <f t="shared" si="336"/>
        <v>1</v>
      </c>
      <c r="N415" s="118" t="str">
        <f t="shared" si="337"/>
        <v>8</v>
      </c>
      <c r="O415" s="118" t="str">
        <f>IF(N415&lt;&gt;"",VLOOKUP($N415,'Events and Heat count'!$B:$D,2,)&amp;" - "&amp;VLOOKUP($N415,'Events and Heat count'!$B:$D,3,),"")</f>
        <v>Year 6 Girls - 4x25m Individual Medley</v>
      </c>
      <c r="P415" s="118" t="str">
        <f t="shared" si="338"/>
        <v>5</v>
      </c>
      <c r="Q415" s="116" t="str">
        <f t="shared" si="386"/>
        <v>Zoë Holligan</v>
      </c>
      <c r="R415" s="116" t="str">
        <f t="shared" si="387"/>
        <v>Maltman's Green</v>
      </c>
      <c r="S415" s="129" t="str">
        <f t="shared" si="341"/>
        <v>___________</v>
      </c>
    </row>
    <row r="416" spans="1:19" ht="20.100000000000001" customHeight="1" x14ac:dyDescent="0.2">
      <c r="A416" s="85" t="str">
        <f t="shared" ref="A416:A422" si="391">CONCATENATE(TEXT($B416,0),TEXT($C416,0),TEXT($D416,0))</f>
        <v>852</v>
      </c>
      <c r="B416" s="83">
        <f t="shared" ref="B416:C416" si="392">B415</f>
        <v>8</v>
      </c>
      <c r="C416" s="117">
        <f t="shared" si="392"/>
        <v>5</v>
      </c>
      <c r="D416" s="118">
        <f>D415+1</f>
        <v>2</v>
      </c>
      <c r="E416" s="116" t="str">
        <f>IFERROR(VLOOKUP(CONCATENATE(TEXT($B416,0),TEXT($C416,0),TEXT($D416,0)),'Input and Results'!$S:$V,E$1,),"")</f>
        <v>Emilia Dunwoodie</v>
      </c>
      <c r="F416" s="116" t="str">
        <f>IFERROR(VLOOKUP(CONCATENATE(TEXT($B416,0),TEXT($C416,0),TEXT($D416,0)),'Input and Results'!$S:$V,F$1,),"")</f>
        <v>High Beeches</v>
      </c>
      <c r="G416" s="121" t="str">
        <f>IFERROR(VLOOKUP(CONCATENATE(TEXT($B416,0),TEXT($C416,0),TEXT($D416,0)),'Input and Results'!$S:$V,G$1,),"")</f>
        <v>1.26.68</v>
      </c>
      <c r="H416" s="122">
        <v>81.66</v>
      </c>
      <c r="I416" s="123"/>
      <c r="J416" s="124"/>
      <c r="M416" s="86" t="str">
        <f t="shared" si="336"/>
        <v>2</v>
      </c>
      <c r="N416" s="86" t="str">
        <f t="shared" si="337"/>
        <v>8</v>
      </c>
      <c r="O416" s="86" t="str">
        <f>IF(N416&lt;&gt;"",VLOOKUP($N416,'Events and Heat count'!$B:$D,2,)&amp;" - "&amp;VLOOKUP($N416,'Events and Heat count'!$B:$D,3,),"")</f>
        <v>Year 6 Girls - 4x25m Individual Medley</v>
      </c>
      <c r="P416" s="86" t="str">
        <f t="shared" si="338"/>
        <v>5</v>
      </c>
      <c r="Q416" s="83" t="str">
        <f t="shared" si="386"/>
        <v>Emilia Dunwoodie</v>
      </c>
      <c r="R416" s="83" t="str">
        <f t="shared" si="387"/>
        <v>High Beeches</v>
      </c>
      <c r="S416" s="99" t="str">
        <f t="shared" si="341"/>
        <v>___________</v>
      </c>
    </row>
    <row r="417" spans="1:19" ht="20.100000000000001" customHeight="1" x14ac:dyDescent="0.2">
      <c r="A417" s="85" t="str">
        <f t="shared" si="391"/>
        <v>853</v>
      </c>
      <c r="B417" s="83">
        <f t="shared" ref="B417:C417" si="393">B416</f>
        <v>8</v>
      </c>
      <c r="C417" s="117">
        <f t="shared" si="393"/>
        <v>5</v>
      </c>
      <c r="D417" s="118">
        <f t="shared" ref="D417:D422" si="394">D416+1</f>
        <v>3</v>
      </c>
      <c r="E417" s="116" t="str">
        <f>IFERROR(VLOOKUP(CONCATENATE(TEXT($B417,0),TEXT($C417,0),TEXT($D417,0)),'Input and Results'!$S:$V,E$1,),"")</f>
        <v>Sophie  Chen</v>
      </c>
      <c r="F417" s="116" t="str">
        <f>IFERROR(VLOOKUP(CONCATENATE(TEXT($B417,0),TEXT($C417,0),TEXT($D417,0)),'Input and Results'!$S:$V,F$1,),"")</f>
        <v>Applecroft</v>
      </c>
      <c r="G417" s="121" t="str">
        <f>IFERROR(VLOOKUP(CONCATENATE(TEXT($B417,0),TEXT($C417,0),TEXT($D417,0)),'Input and Results'!$S:$V,G$1,),"")</f>
        <v>1.25.99</v>
      </c>
      <c r="H417" s="122">
        <v>84.86</v>
      </c>
      <c r="I417" s="123"/>
      <c r="J417" s="124"/>
      <c r="M417" s="86" t="str">
        <f t="shared" si="336"/>
        <v>3</v>
      </c>
      <c r="N417" s="86" t="str">
        <f t="shared" si="337"/>
        <v>8</v>
      </c>
      <c r="O417" s="86" t="str">
        <f>IF(N417&lt;&gt;"",VLOOKUP($N417,'Events and Heat count'!$B:$D,2,)&amp;" - "&amp;VLOOKUP($N417,'Events and Heat count'!$B:$D,3,),"")</f>
        <v>Year 6 Girls - 4x25m Individual Medley</v>
      </c>
      <c r="P417" s="86" t="str">
        <f t="shared" si="338"/>
        <v>5</v>
      </c>
      <c r="Q417" s="83" t="str">
        <f t="shared" si="386"/>
        <v>Sophie  Chen</v>
      </c>
      <c r="R417" s="83" t="str">
        <f t="shared" si="387"/>
        <v>Applecroft</v>
      </c>
      <c r="S417" s="99" t="str">
        <f t="shared" si="341"/>
        <v>___________</v>
      </c>
    </row>
    <row r="418" spans="1:19" ht="20.100000000000001" customHeight="1" x14ac:dyDescent="0.2">
      <c r="A418" s="85" t="str">
        <f t="shared" si="391"/>
        <v>854</v>
      </c>
      <c r="B418" s="83">
        <f t="shared" ref="B418:C418" si="395">B417</f>
        <v>8</v>
      </c>
      <c r="C418" s="117">
        <f t="shared" si="395"/>
        <v>5</v>
      </c>
      <c r="D418" s="118">
        <f t="shared" si="394"/>
        <v>4</v>
      </c>
      <c r="E418" s="116" t="str">
        <f>IFERROR(VLOOKUP(CONCATENATE(TEXT($B418,0),TEXT($C418,0),TEXT($D418,0)),'Input and Results'!$S:$V,E$1,),"")</f>
        <v>Gemma Nottage</v>
      </c>
      <c r="F418" s="116" t="str">
        <f>IFERROR(VLOOKUP(CONCATENATE(TEXT($B418,0),TEXT($C418,0),TEXT($D418,0)),'Input and Results'!$S:$V,F$1,),"")</f>
        <v>Coates Way</v>
      </c>
      <c r="G418" s="121" t="str">
        <f>IFERROR(VLOOKUP(CONCATENATE(TEXT($B418,0),TEXT($C418,0),TEXT($D418,0)),'Input and Results'!$S:$V,G$1,),"")</f>
        <v>1.25.30</v>
      </c>
      <c r="H418" s="122">
        <v>82.72</v>
      </c>
      <c r="I418" s="123"/>
      <c r="J418" s="124"/>
      <c r="M418" s="86" t="str">
        <f t="shared" si="336"/>
        <v>4</v>
      </c>
      <c r="N418" s="86" t="str">
        <f t="shared" si="337"/>
        <v>8</v>
      </c>
      <c r="O418" s="86" t="str">
        <f>IF(N418&lt;&gt;"",VLOOKUP($N418,'Events and Heat count'!$B:$D,2,)&amp;" - "&amp;VLOOKUP($N418,'Events and Heat count'!$B:$D,3,),"")</f>
        <v>Year 6 Girls - 4x25m Individual Medley</v>
      </c>
      <c r="P418" s="86" t="str">
        <f t="shared" si="338"/>
        <v>5</v>
      </c>
      <c r="Q418" s="83" t="str">
        <f t="shared" si="386"/>
        <v>Gemma Nottage</v>
      </c>
      <c r="R418" s="83" t="str">
        <f t="shared" si="387"/>
        <v>Coates Way</v>
      </c>
      <c r="S418" s="99" t="str">
        <f t="shared" si="341"/>
        <v>___________</v>
      </c>
    </row>
    <row r="419" spans="1:19" ht="20.100000000000001" customHeight="1" x14ac:dyDescent="0.2">
      <c r="A419" s="85" t="str">
        <f t="shared" si="391"/>
        <v>855</v>
      </c>
      <c r="B419" s="83">
        <f t="shared" ref="B419:C419" si="396">B418</f>
        <v>8</v>
      </c>
      <c r="C419" s="117">
        <f t="shared" si="396"/>
        <v>5</v>
      </c>
      <c r="D419" s="118">
        <f t="shared" si="394"/>
        <v>5</v>
      </c>
      <c r="E419" s="116" t="str">
        <f>IFERROR(VLOOKUP(CONCATENATE(TEXT($B419,0),TEXT($C419,0),TEXT($D419,0)),'Input and Results'!$S:$V,E$1,),"")</f>
        <v>Ella  Nijkamp</v>
      </c>
      <c r="F419" s="116" t="str">
        <f>IFERROR(VLOOKUP(CONCATENATE(TEXT($B419,0),TEXT($C419,0),TEXT($D419,0)),'Input and Results'!$S:$V,F$1,),"")</f>
        <v>Berkhamsted</v>
      </c>
      <c r="G419" s="121" t="str">
        <f>IFERROR(VLOOKUP(CONCATENATE(TEXT($B419,0),TEXT($C419,0),TEXT($D419,0)),'Input and Results'!$S:$V,G$1,),"")</f>
        <v>1.22.39</v>
      </c>
      <c r="H419" s="122">
        <v>80.58</v>
      </c>
      <c r="I419" s="123"/>
      <c r="J419" s="124"/>
      <c r="M419" s="86" t="str">
        <f t="shared" si="336"/>
        <v>5</v>
      </c>
      <c r="N419" s="86" t="str">
        <f t="shared" si="337"/>
        <v>8</v>
      </c>
      <c r="O419" s="86" t="str">
        <f>IF(N419&lt;&gt;"",VLOOKUP($N419,'Events and Heat count'!$B:$D,2,)&amp;" - "&amp;VLOOKUP($N419,'Events and Heat count'!$B:$D,3,),"")</f>
        <v>Year 6 Girls - 4x25m Individual Medley</v>
      </c>
      <c r="P419" s="86" t="str">
        <f t="shared" si="338"/>
        <v>5</v>
      </c>
      <c r="Q419" s="83" t="str">
        <f t="shared" si="386"/>
        <v>Ella  Nijkamp</v>
      </c>
      <c r="R419" s="83" t="str">
        <f t="shared" si="387"/>
        <v>Berkhamsted</v>
      </c>
      <c r="S419" s="99" t="str">
        <f t="shared" si="341"/>
        <v>___________</v>
      </c>
    </row>
    <row r="420" spans="1:19" ht="20.100000000000001" customHeight="1" x14ac:dyDescent="0.2">
      <c r="A420" s="85" t="str">
        <f t="shared" si="391"/>
        <v>856</v>
      </c>
      <c r="B420" s="83">
        <f t="shared" ref="B420:C420" si="397">B419</f>
        <v>8</v>
      </c>
      <c r="C420" s="117">
        <f t="shared" si="397"/>
        <v>5</v>
      </c>
      <c r="D420" s="118">
        <f t="shared" si="394"/>
        <v>6</v>
      </c>
      <c r="E420" s="116" t="str">
        <f>IFERROR(VLOOKUP(CONCATENATE(TEXT($B420,0),TEXT($C420,0),TEXT($D420,0)),'Input and Results'!$S:$V,E$1,),"")</f>
        <v>Holly Robinson</v>
      </c>
      <c r="F420" s="116" t="str">
        <f>IFERROR(VLOOKUP(CONCATENATE(TEXT($B420,0),TEXT($C420,0),TEXT($D420,0)),'Input and Results'!$S:$V,F$1,),"")</f>
        <v>Kings Langley</v>
      </c>
      <c r="G420" s="121" t="str">
        <f>IFERROR(VLOOKUP(CONCATENATE(TEXT($B420,0),TEXT($C420,0),TEXT($D420,0)),'Input and Results'!$S:$V,G$1,),"")</f>
        <v>1.25.34</v>
      </c>
      <c r="H420" s="122">
        <v>82.19</v>
      </c>
      <c r="I420" s="123"/>
      <c r="J420" s="124"/>
      <c r="M420" s="86" t="str">
        <f t="shared" si="336"/>
        <v>6</v>
      </c>
      <c r="N420" s="86" t="str">
        <f t="shared" si="337"/>
        <v>8</v>
      </c>
      <c r="O420" s="86" t="str">
        <f>IF(N420&lt;&gt;"",VLOOKUP($N420,'Events and Heat count'!$B:$D,2,)&amp;" - "&amp;VLOOKUP($N420,'Events and Heat count'!$B:$D,3,),"")</f>
        <v>Year 6 Girls - 4x25m Individual Medley</v>
      </c>
      <c r="P420" s="86" t="str">
        <f t="shared" si="338"/>
        <v>5</v>
      </c>
      <c r="Q420" s="83" t="str">
        <f t="shared" si="386"/>
        <v>Holly Robinson</v>
      </c>
      <c r="R420" s="83" t="str">
        <f t="shared" si="387"/>
        <v>Kings Langley</v>
      </c>
      <c r="S420" s="99" t="str">
        <f t="shared" si="341"/>
        <v>___________</v>
      </c>
    </row>
    <row r="421" spans="1:19" ht="20.100000000000001" customHeight="1" x14ac:dyDescent="0.2">
      <c r="A421" s="85" t="str">
        <f t="shared" si="391"/>
        <v>857</v>
      </c>
      <c r="B421" s="83">
        <f t="shared" ref="B421:C421" si="398">B420</f>
        <v>8</v>
      </c>
      <c r="C421" s="117">
        <f t="shared" si="398"/>
        <v>5</v>
      </c>
      <c r="D421" s="118">
        <f t="shared" si="394"/>
        <v>7</v>
      </c>
      <c r="E421" s="116" t="str">
        <f>IFERROR(VLOOKUP(CONCATENATE(TEXT($B421,0),TEXT($C421,0),TEXT($D421,0)),'Input and Results'!$S:$V,E$1,),"")</f>
        <v>Kirtsy Fuge</v>
      </c>
      <c r="F421" s="116" t="str">
        <f>IFERROR(VLOOKUP(CONCATENATE(TEXT($B421,0),TEXT($C421,0),TEXT($D421,0)),'Input and Results'!$S:$V,F$1,),"")</f>
        <v>St Alban's High Sch</v>
      </c>
      <c r="G421" s="121" t="str">
        <f>IFERROR(VLOOKUP(CONCATENATE(TEXT($B421,0),TEXT($C421,0),TEXT($D421,0)),'Input and Results'!$S:$V,G$1,),"")</f>
        <v>1.26.60</v>
      </c>
      <c r="H421" s="122">
        <v>199.97</v>
      </c>
      <c r="I421" s="123"/>
      <c r="J421" s="124"/>
      <c r="M421" s="86" t="str">
        <f t="shared" si="336"/>
        <v>7</v>
      </c>
      <c r="N421" s="86" t="str">
        <f t="shared" si="337"/>
        <v>8</v>
      </c>
      <c r="O421" s="86" t="str">
        <f>IF(N421&lt;&gt;"",VLOOKUP($N421,'Events and Heat count'!$B:$D,2,)&amp;" - "&amp;VLOOKUP($N421,'Events and Heat count'!$B:$D,3,),"")</f>
        <v>Year 6 Girls - 4x25m Individual Medley</v>
      </c>
      <c r="P421" s="86" t="str">
        <f t="shared" si="338"/>
        <v>5</v>
      </c>
      <c r="Q421" s="83" t="str">
        <f t="shared" si="386"/>
        <v>Kirtsy Fuge</v>
      </c>
      <c r="R421" s="83" t="str">
        <f t="shared" si="387"/>
        <v>St Alban's High Sch</v>
      </c>
      <c r="S421" s="99" t="str">
        <f t="shared" si="341"/>
        <v>___________</v>
      </c>
    </row>
    <row r="422" spans="1:19" ht="20.100000000000001" customHeight="1" x14ac:dyDescent="0.2">
      <c r="A422" s="85" t="str">
        <f t="shared" si="391"/>
        <v>858</v>
      </c>
      <c r="B422" s="83">
        <f t="shared" ref="B422:C422" si="399">B421</f>
        <v>8</v>
      </c>
      <c r="C422" s="117">
        <f t="shared" si="399"/>
        <v>5</v>
      </c>
      <c r="D422" s="118">
        <f t="shared" si="394"/>
        <v>8</v>
      </c>
      <c r="E422" s="116" t="str">
        <f>IFERROR(VLOOKUP(CONCATENATE(TEXT($B422,0),TEXT($C422,0),TEXT($D422,0)),'Input and Results'!$S:$V,E$1,),"")</f>
        <v>Lucy Young</v>
      </c>
      <c r="F422" s="116" t="str">
        <f>IFERROR(VLOOKUP(CONCATENATE(TEXT($B422,0),TEXT($C422,0),TEXT($D422,0)),'Input and Results'!$S:$V,F$1,),"")</f>
        <v>Bedford</v>
      </c>
      <c r="G422" s="121" t="str">
        <f>IFERROR(VLOOKUP(CONCATENATE(TEXT($B422,0),TEXT($C422,0),TEXT($D422,0)),'Input and Results'!$S:$V,G$1,),"")</f>
        <v>1.26.75</v>
      </c>
      <c r="H422" s="122">
        <v>84.68</v>
      </c>
      <c r="I422" s="123"/>
      <c r="J422" s="124"/>
      <c r="M422" s="86" t="str">
        <f t="shared" si="336"/>
        <v>8</v>
      </c>
      <c r="N422" s="86" t="str">
        <f t="shared" si="337"/>
        <v>8</v>
      </c>
      <c r="O422" s="86" t="str">
        <f>IF(N422&lt;&gt;"",VLOOKUP($N422,'Events and Heat count'!$B:$D,2,)&amp;" - "&amp;VLOOKUP($N422,'Events and Heat count'!$B:$D,3,),"")</f>
        <v>Year 6 Girls - 4x25m Individual Medley</v>
      </c>
      <c r="P422" s="86" t="str">
        <f t="shared" si="338"/>
        <v>5</v>
      </c>
      <c r="Q422" s="83" t="str">
        <f t="shared" si="386"/>
        <v>Lucy Young</v>
      </c>
      <c r="R422" s="83" t="str">
        <f t="shared" si="387"/>
        <v>Bedford</v>
      </c>
      <c r="S422" s="99" t="str">
        <f t="shared" si="341"/>
        <v>___________</v>
      </c>
    </row>
    <row r="423" spans="1:19" s="87" customFormat="1" ht="249.95" customHeight="1" x14ac:dyDescent="0.2">
      <c r="B423" s="87">
        <f t="shared" ref="B423:C423" si="400">B422</f>
        <v>8</v>
      </c>
      <c r="C423" s="117">
        <f t="shared" si="400"/>
        <v>5</v>
      </c>
      <c r="D423" s="117"/>
      <c r="E423" s="117"/>
      <c r="F423" s="117"/>
      <c r="G423" s="117"/>
      <c r="H423" s="117"/>
      <c r="I423" s="125"/>
      <c r="J423" s="125"/>
      <c r="M423" s="104" t="str">
        <f t="shared" si="336"/>
        <v/>
      </c>
      <c r="N423" s="104" t="str">
        <f t="shared" si="337"/>
        <v/>
      </c>
      <c r="O423" s="104" t="str">
        <f>IF(N423&lt;&gt;"",VLOOKUP($N423,'Events and Heat count'!$B:$D,2,)&amp;" - "&amp;VLOOKUP($N423,'Events and Heat count'!$B:$D,3,),"")</f>
        <v/>
      </c>
      <c r="P423" s="104" t="str">
        <f t="shared" si="338"/>
        <v/>
      </c>
      <c r="Q423" s="87" t="str">
        <f t="shared" si="386"/>
        <v/>
      </c>
      <c r="R423" s="87" t="str">
        <f t="shared" si="387"/>
        <v/>
      </c>
      <c r="S423" s="105" t="str">
        <f t="shared" si="341"/>
        <v/>
      </c>
    </row>
    <row r="424" spans="1:19" ht="20.100000000000001" customHeight="1" x14ac:dyDescent="0.2">
      <c r="B424" s="83">
        <f>D424</f>
        <v>9</v>
      </c>
      <c r="C424" s="103" t="s">
        <v>368</v>
      </c>
      <c r="D424" s="119">
        <v>9</v>
      </c>
      <c r="E424" s="103" t="s">
        <v>0</v>
      </c>
      <c r="F424" s="103" t="s">
        <v>6</v>
      </c>
      <c r="G424" s="103"/>
      <c r="H424" s="103"/>
      <c r="I424" s="120"/>
      <c r="J424" s="120"/>
      <c r="M424" s="86" t="str">
        <f>IF($A424&lt;&gt;0,MID($A424,3,1),"")</f>
        <v/>
      </c>
      <c r="N424" s="86" t="str">
        <f t="shared" si="337"/>
        <v/>
      </c>
      <c r="O424" s="86" t="str">
        <f>IF(N424&lt;&gt;"",VLOOKUP($N424,'Events and Heat count'!$B:$D,2,)&amp;" - "&amp;VLOOKUP($N424,'Events and Heat count'!$B:$D,3,),"")</f>
        <v/>
      </c>
      <c r="P424" s="86" t="str">
        <f t="shared" si="338"/>
        <v/>
      </c>
      <c r="Q424" s="83" t="str">
        <f t="shared" si="386"/>
        <v/>
      </c>
      <c r="R424" s="83" t="str">
        <f t="shared" si="387"/>
        <v/>
      </c>
      <c r="S424" s="99" t="str">
        <f t="shared" si="341"/>
        <v/>
      </c>
    </row>
    <row r="425" spans="1:19" ht="5.0999999999999996" customHeight="1" x14ac:dyDescent="0.2">
      <c r="A425" s="85"/>
      <c r="B425" s="83">
        <f t="shared" ref="B425:B427" si="401">B424</f>
        <v>9</v>
      </c>
      <c r="M425" s="86" t="str">
        <f t="shared" si="336"/>
        <v/>
      </c>
      <c r="N425" s="86" t="str">
        <f t="shared" si="337"/>
        <v/>
      </c>
      <c r="O425" s="86" t="str">
        <f>IF(N425&lt;&gt;"",VLOOKUP($N425,'Events and Heat count'!$B:$D,2,)&amp;" - "&amp;VLOOKUP($N425,'Events and Heat count'!$B:$D,3,),"")</f>
        <v/>
      </c>
      <c r="P425" s="86" t="str">
        <f t="shared" si="338"/>
        <v/>
      </c>
      <c r="Q425" s="83" t="str">
        <f t="shared" si="386"/>
        <v/>
      </c>
      <c r="R425" s="83" t="str">
        <f t="shared" si="387"/>
        <v/>
      </c>
      <c r="S425" s="99" t="str">
        <f t="shared" si="341"/>
        <v/>
      </c>
    </row>
    <row r="426" spans="1:19" ht="15" customHeight="1" x14ac:dyDescent="0.2">
      <c r="A426" s="85"/>
      <c r="B426" s="83">
        <f t="shared" si="401"/>
        <v>9</v>
      </c>
      <c r="C426" s="117">
        <f>E426</f>
        <v>1</v>
      </c>
      <c r="D426" s="103" t="s">
        <v>367</v>
      </c>
      <c r="E426" s="119">
        <v>1</v>
      </c>
      <c r="M426" s="86" t="str">
        <f t="shared" si="336"/>
        <v/>
      </c>
      <c r="N426" s="86" t="str">
        <f t="shared" si="337"/>
        <v/>
      </c>
      <c r="O426" s="86" t="str">
        <f>IF(N426&lt;&gt;"",VLOOKUP($N426,'Events and Heat count'!$B:$D,2,)&amp;" - "&amp;VLOOKUP($N426,'Events and Heat count'!$B:$D,3,),"")</f>
        <v/>
      </c>
      <c r="P426" s="86" t="str">
        <f t="shared" si="338"/>
        <v/>
      </c>
      <c r="Q426" s="83" t="str">
        <f t="shared" si="386"/>
        <v/>
      </c>
      <c r="R426" s="83" t="str">
        <f t="shared" si="387"/>
        <v/>
      </c>
      <c r="S426" s="99" t="str">
        <f t="shared" si="341"/>
        <v/>
      </c>
    </row>
    <row r="427" spans="1:19" ht="5.0999999999999996" customHeight="1" x14ac:dyDescent="0.2">
      <c r="A427" s="85"/>
      <c r="B427" s="83">
        <f t="shared" si="401"/>
        <v>9</v>
      </c>
      <c r="C427" s="117">
        <f>C426</f>
        <v>1</v>
      </c>
      <c r="M427" s="86" t="str">
        <f t="shared" si="336"/>
        <v/>
      </c>
      <c r="N427" s="86" t="str">
        <f t="shared" si="337"/>
        <v/>
      </c>
      <c r="O427" s="86" t="str">
        <f>IF(N427&lt;&gt;"",VLOOKUP($N427,'Events and Heat count'!$B:$D,2,)&amp;" - "&amp;VLOOKUP($N427,'Events and Heat count'!$B:$D,3,),"")</f>
        <v/>
      </c>
      <c r="P427" s="86" t="str">
        <f t="shared" si="338"/>
        <v/>
      </c>
      <c r="Q427" s="83" t="str">
        <f t="shared" si="386"/>
        <v/>
      </c>
      <c r="R427" s="83" t="str">
        <f t="shared" si="387"/>
        <v/>
      </c>
      <c r="S427" s="99" t="str">
        <f t="shared" si="341"/>
        <v/>
      </c>
    </row>
    <row r="428" spans="1:19" ht="15" customHeight="1" x14ac:dyDescent="0.2">
      <c r="A428" s="85"/>
      <c r="B428" s="83">
        <f t="shared" ref="B428:C428" si="402">B427</f>
        <v>9</v>
      </c>
      <c r="C428" s="117">
        <f t="shared" si="402"/>
        <v>1</v>
      </c>
      <c r="D428" s="103" t="s">
        <v>366</v>
      </c>
      <c r="E428" s="103" t="s">
        <v>369</v>
      </c>
      <c r="F428" s="103" t="s">
        <v>374</v>
      </c>
      <c r="G428" s="103" t="s">
        <v>380</v>
      </c>
      <c r="H428" s="103"/>
      <c r="I428" s="120" t="s">
        <v>381</v>
      </c>
      <c r="J428" s="120" t="s">
        <v>382</v>
      </c>
      <c r="M428" s="86" t="str">
        <f t="shared" si="336"/>
        <v/>
      </c>
      <c r="N428" s="86" t="str">
        <f t="shared" si="337"/>
        <v/>
      </c>
      <c r="O428" s="86" t="str">
        <f>IF(N428&lt;&gt;"",VLOOKUP($N428,'Events and Heat count'!$B:$D,2,)&amp;" - "&amp;VLOOKUP($N428,'Events and Heat count'!$B:$D,3,),"")</f>
        <v/>
      </c>
      <c r="P428" s="86" t="str">
        <f t="shared" si="338"/>
        <v/>
      </c>
      <c r="Q428" s="83" t="str">
        <f t="shared" si="386"/>
        <v/>
      </c>
      <c r="R428" s="83" t="str">
        <f t="shared" si="387"/>
        <v/>
      </c>
      <c r="S428" s="99" t="str">
        <f t="shared" si="341"/>
        <v/>
      </c>
    </row>
    <row r="429" spans="1:19" ht="20.100000000000001" customHeight="1" x14ac:dyDescent="0.2">
      <c r="A429" s="85" t="str">
        <f>CONCATENATE(TEXT($B429,0),TEXT($C429,0),TEXT($D429,0))</f>
        <v>911</v>
      </c>
      <c r="B429" s="83">
        <f t="shared" ref="B429:C429" si="403">B428</f>
        <v>9</v>
      </c>
      <c r="C429" s="117">
        <f t="shared" si="403"/>
        <v>1</v>
      </c>
      <c r="D429" s="118">
        <v>1</v>
      </c>
      <c r="E429" s="116" t="str">
        <f>IFERROR(VLOOKUP(CONCATENATE(TEXT($B429,0),TEXT($C429,0),TEXT($D429,0)),'Input and Results'!$S:$V,E$1,),"")</f>
        <v xml:space="preserve">Harry   Chapman </v>
      </c>
      <c r="F429" s="116" t="str">
        <f>IFERROR(VLOOKUP(CONCATENATE(TEXT($B429,0),TEXT($C429,0),TEXT($D429,0)),'Input and Results'!$S:$V,F$1,),"")</f>
        <v>Roebuck Primary</v>
      </c>
      <c r="G429" s="121">
        <f>IFERROR(VLOOKUP(CONCATENATE(TEXT($B429,0),TEXT($C429,0),TEXT($D429,0)),'Input and Results'!$S:$V,G$1,),"")</f>
        <v>59.78</v>
      </c>
      <c r="H429" s="122">
        <v>199.5</v>
      </c>
      <c r="I429" s="123"/>
      <c r="J429" s="124"/>
      <c r="M429" s="118" t="str">
        <f t="shared" si="336"/>
        <v>1</v>
      </c>
      <c r="N429" s="118" t="str">
        <f t="shared" si="337"/>
        <v>9</v>
      </c>
      <c r="O429" s="118" t="str">
        <f>IF(N429&lt;&gt;"",VLOOKUP($N429,'Events and Heat count'!$B:$D,2,)&amp;" - "&amp;VLOOKUP($N429,'Events and Heat count'!$B:$D,3,),"")</f>
        <v>Year 5 Boys - 50m Breaststroke</v>
      </c>
      <c r="P429" s="118" t="str">
        <f t="shared" si="338"/>
        <v>1</v>
      </c>
      <c r="Q429" s="116" t="str">
        <f t="shared" si="386"/>
        <v xml:space="preserve">Harry   Chapman </v>
      </c>
      <c r="R429" s="116" t="str">
        <f t="shared" si="387"/>
        <v>Roebuck Primary</v>
      </c>
      <c r="S429" s="129" t="str">
        <f t="shared" si="341"/>
        <v>___________</v>
      </c>
    </row>
    <row r="430" spans="1:19" ht="20.100000000000001" customHeight="1" x14ac:dyDescent="0.2">
      <c r="A430" s="85" t="str">
        <f t="shared" ref="A430:A436" si="404">CONCATENATE(TEXT($B430,0),TEXT($C430,0),TEXT($D430,0))</f>
        <v>912</v>
      </c>
      <c r="B430" s="83">
        <f t="shared" ref="B430:C430" si="405">B429</f>
        <v>9</v>
      </c>
      <c r="C430" s="117">
        <f t="shared" si="405"/>
        <v>1</v>
      </c>
      <c r="D430" s="118">
        <f>D429+1</f>
        <v>2</v>
      </c>
      <c r="E430" s="116" t="str">
        <f>IFERROR(VLOOKUP(CONCATENATE(TEXT($B430,0),TEXT($C430,0),TEXT($D430,0)),'Input and Results'!$S:$V,E$1,),"")</f>
        <v>Alexandeh Ghosh</v>
      </c>
      <c r="F430" s="116" t="str">
        <f>IFERROR(VLOOKUP(CONCATENATE(TEXT($B430,0),TEXT($C430,0),TEXT($D430,0)),'Input and Results'!$S:$V,F$1,),"")</f>
        <v>Edge Grove</v>
      </c>
      <c r="G430" s="121">
        <f>IFERROR(VLOOKUP(CONCATENATE(TEXT($B430,0),TEXT($C430,0),TEXT($D430,0)),'Input and Results'!$S:$V,G$1,),"")</f>
        <v>56</v>
      </c>
      <c r="H430" s="122">
        <v>60.74</v>
      </c>
      <c r="I430" s="123"/>
      <c r="J430" s="124"/>
      <c r="M430" s="86" t="str">
        <f t="shared" si="336"/>
        <v>2</v>
      </c>
      <c r="N430" s="86" t="str">
        <f t="shared" si="337"/>
        <v>9</v>
      </c>
      <c r="O430" s="86" t="str">
        <f>IF(N430&lt;&gt;"",VLOOKUP($N430,'Events and Heat count'!$B:$D,2,)&amp;" - "&amp;VLOOKUP($N430,'Events and Heat count'!$B:$D,3,),"")</f>
        <v>Year 5 Boys - 50m Breaststroke</v>
      </c>
      <c r="P430" s="86" t="str">
        <f t="shared" si="338"/>
        <v>1</v>
      </c>
      <c r="Q430" s="83" t="str">
        <f t="shared" si="386"/>
        <v>Alexandeh Ghosh</v>
      </c>
      <c r="R430" s="83" t="str">
        <f t="shared" si="387"/>
        <v>Edge Grove</v>
      </c>
      <c r="S430" s="99" t="str">
        <f t="shared" si="341"/>
        <v>___________</v>
      </c>
    </row>
    <row r="431" spans="1:19" ht="20.100000000000001" customHeight="1" x14ac:dyDescent="0.2">
      <c r="A431" s="85" t="str">
        <f t="shared" si="404"/>
        <v>913</v>
      </c>
      <c r="B431" s="83">
        <f t="shared" ref="B431:C431" si="406">B430</f>
        <v>9</v>
      </c>
      <c r="C431" s="117">
        <f t="shared" si="406"/>
        <v>1</v>
      </c>
      <c r="D431" s="118">
        <f t="shared" ref="D431:D436" si="407">D430+1</f>
        <v>3</v>
      </c>
      <c r="E431" s="116" t="str">
        <f>IFERROR(VLOOKUP(CONCATENATE(TEXT($B431,0),TEXT($C431,0),TEXT($D431,0)),'Input and Results'!$S:$V,E$1,),"")</f>
        <v>Raphael John</v>
      </c>
      <c r="F431" s="116" t="str">
        <f>IFERROR(VLOOKUP(CONCATENATE(TEXT($B431,0),TEXT($C431,0),TEXT($D431,0)),'Input and Results'!$S:$V,F$1,),"")</f>
        <v>Heath Mount</v>
      </c>
      <c r="G431" s="121">
        <f>IFERROR(VLOOKUP(CONCATENATE(TEXT($B431,0),TEXT($C431,0),TEXT($D431,0)),'Input and Results'!$S:$V,G$1,),"")</f>
        <v>55.67</v>
      </c>
      <c r="H431" s="122">
        <v>50.3</v>
      </c>
      <c r="I431" s="123"/>
      <c r="J431" s="124"/>
      <c r="M431" s="86" t="str">
        <f t="shared" si="336"/>
        <v>3</v>
      </c>
      <c r="N431" s="86" t="str">
        <f t="shared" si="337"/>
        <v>9</v>
      </c>
      <c r="O431" s="86" t="str">
        <f>IF(N431&lt;&gt;"",VLOOKUP($N431,'Events and Heat count'!$B:$D,2,)&amp;" - "&amp;VLOOKUP($N431,'Events and Heat count'!$B:$D,3,),"")</f>
        <v>Year 5 Boys - 50m Breaststroke</v>
      </c>
      <c r="P431" s="86" t="str">
        <f t="shared" si="338"/>
        <v>1</v>
      </c>
      <c r="Q431" s="83" t="str">
        <f t="shared" si="386"/>
        <v>Raphael John</v>
      </c>
      <c r="R431" s="83" t="str">
        <f t="shared" si="387"/>
        <v>Heath Mount</v>
      </c>
      <c r="S431" s="99" t="str">
        <f t="shared" si="341"/>
        <v>___________</v>
      </c>
    </row>
    <row r="432" spans="1:19" ht="20.100000000000001" customHeight="1" x14ac:dyDescent="0.2">
      <c r="A432" s="85" t="str">
        <f t="shared" si="404"/>
        <v>914</v>
      </c>
      <c r="B432" s="83">
        <f t="shared" ref="B432:C432" si="408">B431</f>
        <v>9</v>
      </c>
      <c r="C432" s="117">
        <f t="shared" si="408"/>
        <v>1</v>
      </c>
      <c r="D432" s="118">
        <f t="shared" si="407"/>
        <v>4</v>
      </c>
      <c r="E432" s="116" t="str">
        <f>IFERROR(VLOOKUP(CONCATENATE(TEXT($B432,0),TEXT($C432,0),TEXT($D432,0)),'Input and Results'!$S:$V,E$1,),"")</f>
        <v>Henry Baxendale</v>
      </c>
      <c r="F432" s="116" t="str">
        <f>IFERROR(VLOOKUP(CONCATENATE(TEXT($B432,0),TEXT($C432,0),TEXT($D432,0)),'Input and Results'!$S:$V,F$1,),"")</f>
        <v>Heath Mount</v>
      </c>
      <c r="G432" s="121">
        <f>IFERROR(VLOOKUP(CONCATENATE(TEXT($B432,0),TEXT($C432,0),TEXT($D432,0)),'Input and Results'!$S:$V,G$1,),"")</f>
        <v>55</v>
      </c>
      <c r="H432" s="122">
        <v>49.94</v>
      </c>
      <c r="I432" s="123"/>
      <c r="J432" s="124"/>
      <c r="M432" s="86" t="str">
        <f t="shared" si="336"/>
        <v>4</v>
      </c>
      <c r="N432" s="86" t="str">
        <f t="shared" si="337"/>
        <v>9</v>
      </c>
      <c r="O432" s="86" t="str">
        <f>IF(N432&lt;&gt;"",VLOOKUP($N432,'Events and Heat count'!$B:$D,2,)&amp;" - "&amp;VLOOKUP($N432,'Events and Heat count'!$B:$D,3,),"")</f>
        <v>Year 5 Boys - 50m Breaststroke</v>
      </c>
      <c r="P432" s="86" t="str">
        <f t="shared" si="338"/>
        <v>1</v>
      </c>
      <c r="Q432" s="83" t="str">
        <f t="shared" si="386"/>
        <v>Henry Baxendale</v>
      </c>
      <c r="R432" s="83" t="str">
        <f t="shared" si="387"/>
        <v>Heath Mount</v>
      </c>
      <c r="S432" s="99" t="str">
        <f t="shared" si="341"/>
        <v>___________</v>
      </c>
    </row>
    <row r="433" spans="1:19" ht="20.100000000000001" customHeight="1" x14ac:dyDescent="0.2">
      <c r="A433" s="85" t="str">
        <f t="shared" si="404"/>
        <v>915</v>
      </c>
      <c r="B433" s="83">
        <f t="shared" ref="B433:C433" si="409">B432</f>
        <v>9</v>
      </c>
      <c r="C433" s="117">
        <f t="shared" si="409"/>
        <v>1</v>
      </c>
      <c r="D433" s="118">
        <f t="shared" si="407"/>
        <v>5</v>
      </c>
      <c r="E433" s="116" t="str">
        <f>IFERROR(VLOOKUP(CONCATENATE(TEXT($B433,0),TEXT($C433,0),TEXT($D433,0)),'Input and Results'!$S:$V,E$1,),"")</f>
        <v>Charlie Sylvester</v>
      </c>
      <c r="F433" s="116" t="str">
        <f>IFERROR(VLOOKUP(CONCATENATE(TEXT($B433,0),TEXT($C433,0),TEXT($D433,0)),'Input and Results'!$S:$V,F$1,),"")</f>
        <v>Harvey Road</v>
      </c>
      <c r="G433" s="121">
        <f>IFERROR(VLOOKUP(CONCATENATE(TEXT($B433,0),TEXT($C433,0),TEXT($D433,0)),'Input and Results'!$S:$V,G$1,),"")</f>
        <v>55.56</v>
      </c>
      <c r="H433" s="122">
        <v>51.48</v>
      </c>
      <c r="I433" s="123"/>
      <c r="J433" s="124"/>
      <c r="M433" s="86" t="str">
        <f t="shared" si="336"/>
        <v>5</v>
      </c>
      <c r="N433" s="86" t="str">
        <f t="shared" si="337"/>
        <v>9</v>
      </c>
      <c r="O433" s="86" t="str">
        <f>IF(N433&lt;&gt;"",VLOOKUP($N433,'Events and Heat count'!$B:$D,2,)&amp;" - "&amp;VLOOKUP($N433,'Events and Heat count'!$B:$D,3,),"")</f>
        <v>Year 5 Boys - 50m Breaststroke</v>
      </c>
      <c r="P433" s="86" t="str">
        <f t="shared" si="338"/>
        <v>1</v>
      </c>
      <c r="Q433" s="83" t="str">
        <f t="shared" si="386"/>
        <v>Charlie Sylvester</v>
      </c>
      <c r="R433" s="83" t="str">
        <f t="shared" si="387"/>
        <v>Harvey Road</v>
      </c>
      <c r="S433" s="99" t="str">
        <f t="shared" si="341"/>
        <v>___________</v>
      </c>
    </row>
    <row r="434" spans="1:19" ht="20.100000000000001" customHeight="1" x14ac:dyDescent="0.2">
      <c r="A434" s="85" t="str">
        <f t="shared" si="404"/>
        <v>916</v>
      </c>
      <c r="B434" s="83">
        <f t="shared" ref="B434:C434" si="410">B433</f>
        <v>9</v>
      </c>
      <c r="C434" s="117">
        <f t="shared" si="410"/>
        <v>1</v>
      </c>
      <c r="D434" s="118">
        <f t="shared" si="407"/>
        <v>6</v>
      </c>
      <c r="E434" s="116" t="str">
        <f>IFERROR(VLOOKUP(CONCATENATE(TEXT($B434,0),TEXT($C434,0),TEXT($D434,0)),'Input and Results'!$S:$V,E$1,),"")</f>
        <v>Brodie Stirling</v>
      </c>
      <c r="F434" s="116" t="str">
        <f>IFERROR(VLOOKUP(CONCATENATE(TEXT($B434,0),TEXT($C434,0),TEXT($D434,0)),'Input and Results'!$S:$V,F$1,),"")</f>
        <v>Great Missenden</v>
      </c>
      <c r="G434" s="121">
        <f>IFERROR(VLOOKUP(CONCATENATE(TEXT($B434,0),TEXT($C434,0),TEXT($D434,0)),'Input and Results'!$S:$V,G$1,),"")</f>
        <v>55.86</v>
      </c>
      <c r="H434" s="122">
        <v>67.13</v>
      </c>
      <c r="I434" s="123"/>
      <c r="J434" s="124"/>
      <c r="M434" s="86" t="str">
        <f t="shared" si="336"/>
        <v>6</v>
      </c>
      <c r="N434" s="86" t="str">
        <f t="shared" si="337"/>
        <v>9</v>
      </c>
      <c r="O434" s="86" t="str">
        <f>IF(N434&lt;&gt;"",VLOOKUP($N434,'Events and Heat count'!$B:$D,2,)&amp;" - "&amp;VLOOKUP($N434,'Events and Heat count'!$B:$D,3,),"")</f>
        <v>Year 5 Boys - 50m Breaststroke</v>
      </c>
      <c r="P434" s="86" t="str">
        <f t="shared" si="338"/>
        <v>1</v>
      </c>
      <c r="Q434" s="83" t="str">
        <f t="shared" si="386"/>
        <v>Brodie Stirling</v>
      </c>
      <c r="R434" s="83" t="str">
        <f t="shared" si="387"/>
        <v>Great Missenden</v>
      </c>
      <c r="S434" s="99" t="str">
        <f t="shared" si="341"/>
        <v>___________</v>
      </c>
    </row>
    <row r="435" spans="1:19" ht="20.100000000000001" customHeight="1" x14ac:dyDescent="0.2">
      <c r="A435" s="85" t="str">
        <f t="shared" si="404"/>
        <v>917</v>
      </c>
      <c r="B435" s="83">
        <f t="shared" ref="B435:C435" si="411">B434</f>
        <v>9</v>
      </c>
      <c r="C435" s="117">
        <f t="shared" si="411"/>
        <v>1</v>
      </c>
      <c r="D435" s="118">
        <f t="shared" si="407"/>
        <v>7</v>
      </c>
      <c r="E435" s="116" t="str">
        <f>IFERROR(VLOOKUP(CONCATENATE(TEXT($B435,0),TEXT($C435,0),TEXT($D435,0)),'Input and Results'!$S:$V,E$1,),"")</f>
        <v>Nuccio Stanton-Rotondi</v>
      </c>
      <c r="F435" s="116" t="str">
        <f>IFERROR(VLOOKUP(CONCATENATE(TEXT($B435,0),TEXT($C435,0),TEXT($D435,0)),'Input and Results'!$S:$V,F$1,),"")</f>
        <v>Edge Grove</v>
      </c>
      <c r="G435" s="121">
        <f>IFERROR(VLOOKUP(CONCATENATE(TEXT($B435,0),TEXT($C435,0),TEXT($D435,0)),'Input and Results'!$S:$V,G$1,),"")</f>
        <v>56.16</v>
      </c>
      <c r="H435" s="122">
        <v>199.49</v>
      </c>
      <c r="I435" s="123"/>
      <c r="J435" s="124"/>
      <c r="M435" s="86" t="str">
        <f t="shared" si="336"/>
        <v>7</v>
      </c>
      <c r="N435" s="86" t="str">
        <f t="shared" si="337"/>
        <v>9</v>
      </c>
      <c r="O435" s="86" t="str">
        <f>IF(N435&lt;&gt;"",VLOOKUP($N435,'Events and Heat count'!$B:$D,2,)&amp;" - "&amp;VLOOKUP($N435,'Events and Heat count'!$B:$D,3,),"")</f>
        <v>Year 5 Boys - 50m Breaststroke</v>
      </c>
      <c r="P435" s="86" t="str">
        <f t="shared" si="338"/>
        <v>1</v>
      </c>
      <c r="Q435" s="83" t="str">
        <f t="shared" si="386"/>
        <v>Nuccio Stanton-Rotondi</v>
      </c>
      <c r="R435" s="83" t="str">
        <f t="shared" si="387"/>
        <v>Edge Grove</v>
      </c>
      <c r="S435" s="99" t="str">
        <f t="shared" si="341"/>
        <v>___________</v>
      </c>
    </row>
    <row r="436" spans="1:19" ht="20.100000000000001" customHeight="1" x14ac:dyDescent="0.2">
      <c r="A436" s="85" t="str">
        <f t="shared" si="404"/>
        <v>918</v>
      </c>
      <c r="B436" s="83">
        <f t="shared" ref="B436:C436" si="412">B435</f>
        <v>9</v>
      </c>
      <c r="C436" s="117">
        <f t="shared" si="412"/>
        <v>1</v>
      </c>
      <c r="D436" s="118">
        <f t="shared" si="407"/>
        <v>8</v>
      </c>
      <c r="E436" s="116" t="str">
        <f>IFERROR(VLOOKUP(CONCATENATE(TEXT($B436,0),TEXT($C436,0),TEXT($D436,0)),'Input and Results'!$S:$V,E$1,),"")</f>
        <v/>
      </c>
      <c r="F436" s="116" t="str">
        <f>IFERROR(VLOOKUP(CONCATENATE(TEXT($B436,0),TEXT($C436,0),TEXT($D436,0)),'Input and Results'!$S:$V,F$1,),"")</f>
        <v/>
      </c>
      <c r="G436" s="121" t="str">
        <f>IFERROR(VLOOKUP(CONCATENATE(TEXT($B436,0),TEXT($C436,0),TEXT($D436,0)),'Input and Results'!$S:$V,G$1,),"")</f>
        <v/>
      </c>
      <c r="H436" s="122"/>
      <c r="I436" s="123"/>
      <c r="J436" s="124"/>
      <c r="M436" s="86" t="str">
        <f t="shared" si="336"/>
        <v>8</v>
      </c>
      <c r="N436" s="86" t="str">
        <f t="shared" si="337"/>
        <v>9</v>
      </c>
      <c r="O436" s="86" t="str">
        <f>IF(N436&lt;&gt;"",VLOOKUP($N436,'Events and Heat count'!$B:$D,2,)&amp;" - "&amp;VLOOKUP($N436,'Events and Heat count'!$B:$D,3,),"")</f>
        <v>Year 5 Boys - 50m Breaststroke</v>
      </c>
      <c r="P436" s="86" t="str">
        <f t="shared" si="338"/>
        <v>1</v>
      </c>
      <c r="Q436" s="83" t="str">
        <f t="shared" si="386"/>
        <v/>
      </c>
      <c r="R436" s="83" t="str">
        <f t="shared" si="387"/>
        <v/>
      </c>
      <c r="S436" s="99" t="str">
        <f t="shared" si="341"/>
        <v>___________</v>
      </c>
    </row>
    <row r="437" spans="1:19" s="87" customFormat="1" ht="249.95" customHeight="1" x14ac:dyDescent="0.2">
      <c r="B437" s="87">
        <f t="shared" ref="B437:C437" si="413">B436</f>
        <v>9</v>
      </c>
      <c r="C437" s="117">
        <f t="shared" si="413"/>
        <v>1</v>
      </c>
      <c r="D437" s="117"/>
      <c r="E437" s="117"/>
      <c r="F437" s="117"/>
      <c r="G437" s="117"/>
      <c r="H437" s="117"/>
      <c r="I437" s="125"/>
      <c r="J437" s="125"/>
      <c r="M437" s="104" t="str">
        <f t="shared" si="336"/>
        <v/>
      </c>
      <c r="N437" s="104" t="str">
        <f t="shared" si="337"/>
        <v/>
      </c>
      <c r="O437" s="104" t="str">
        <f>IF(N437&lt;&gt;"",VLOOKUP($N437,'Events and Heat count'!$B:$D,2,)&amp;" - "&amp;VLOOKUP($N437,'Events and Heat count'!$B:$D,3,),"")</f>
        <v/>
      </c>
      <c r="P437" s="104" t="str">
        <f t="shared" si="338"/>
        <v/>
      </c>
      <c r="Q437" s="87" t="str">
        <f t="shared" si="386"/>
        <v/>
      </c>
      <c r="R437" s="87" t="str">
        <f t="shared" si="387"/>
        <v/>
      </c>
      <c r="S437" s="105" t="str">
        <f t="shared" si="341"/>
        <v/>
      </c>
    </row>
    <row r="438" spans="1:19" ht="20.100000000000001" customHeight="1" x14ac:dyDescent="0.2">
      <c r="B438" s="83">
        <f t="shared" ref="B438" si="414">B437</f>
        <v>9</v>
      </c>
      <c r="C438" s="103" t="s">
        <v>368</v>
      </c>
      <c r="D438" s="119">
        <f>D424</f>
        <v>9</v>
      </c>
      <c r="E438" s="103" t="str">
        <f t="shared" ref="E438:F438" si="415">E424</f>
        <v>Year 5 Boys</v>
      </c>
      <c r="F438" s="103" t="str">
        <f t="shared" si="415"/>
        <v>50m Breaststroke</v>
      </c>
      <c r="G438" s="103"/>
      <c r="H438" s="103"/>
      <c r="I438" s="120"/>
      <c r="J438" s="120"/>
      <c r="M438" s="86" t="str">
        <f t="shared" ref="M438:M451" si="416">IF($A438&lt;&gt;0,MID($A438,3,1),"")</f>
        <v/>
      </c>
      <c r="N438" s="86" t="str">
        <f t="shared" ref="N438:N451" si="417">IF($A438&lt;&gt;0,MID($A438,1,1),"")</f>
        <v/>
      </c>
      <c r="O438" s="86" t="str">
        <f>IF(N438&lt;&gt;"",VLOOKUP($N438,'Events and Heat count'!$B:$D,2,)&amp;" - "&amp;VLOOKUP($N438,'Events and Heat count'!$B:$D,3,),"")</f>
        <v/>
      </c>
      <c r="P438" s="86" t="str">
        <f t="shared" ref="P438:P451" si="418">IF($A438&lt;&gt;0,MID($A438,2,1),"")</f>
        <v/>
      </c>
      <c r="Q438" s="83" t="str">
        <f t="shared" si="386"/>
        <v/>
      </c>
      <c r="R438" s="83" t="str">
        <f t="shared" si="387"/>
        <v/>
      </c>
      <c r="S438" s="99" t="str">
        <f t="shared" ref="S438:S501" si="419">IF($A438&lt;&gt;0,"___________","")</f>
        <v/>
      </c>
    </row>
    <row r="439" spans="1:19" s="87" customFormat="1" ht="5.0999999999999996" customHeight="1" x14ac:dyDescent="0.2">
      <c r="B439" s="87">
        <f t="shared" ref="B439" si="420">B438</f>
        <v>9</v>
      </c>
      <c r="C439" s="117"/>
      <c r="D439" s="117"/>
      <c r="E439" s="117"/>
      <c r="F439" s="117"/>
      <c r="G439" s="117"/>
      <c r="H439" s="117"/>
      <c r="I439" s="125"/>
      <c r="J439" s="125"/>
      <c r="M439" s="104" t="str">
        <f t="shared" si="416"/>
        <v/>
      </c>
      <c r="N439" s="104" t="str">
        <f t="shared" si="417"/>
        <v/>
      </c>
      <c r="O439" s="104" t="str">
        <f>IF(N439&lt;&gt;"",VLOOKUP($N439,'Events and Heat count'!$B:$D,2,)&amp;" - "&amp;VLOOKUP($N439,'Events and Heat count'!$B:$D,3,),"")</f>
        <v/>
      </c>
      <c r="P439" s="104" t="str">
        <f t="shared" si="418"/>
        <v/>
      </c>
      <c r="Q439" s="87" t="str">
        <f t="shared" si="386"/>
        <v/>
      </c>
      <c r="R439" s="87" t="str">
        <f t="shared" si="387"/>
        <v/>
      </c>
      <c r="S439" s="105" t="str">
        <f t="shared" si="419"/>
        <v/>
      </c>
    </row>
    <row r="440" spans="1:19" ht="15" customHeight="1" x14ac:dyDescent="0.2">
      <c r="A440" s="85"/>
      <c r="B440" s="83">
        <f t="shared" ref="B440" si="421">B439</f>
        <v>9</v>
      </c>
      <c r="C440" s="117">
        <f>E440</f>
        <v>2</v>
      </c>
      <c r="D440" s="103" t="s">
        <v>367</v>
      </c>
      <c r="E440" s="119">
        <v>2</v>
      </c>
      <c r="M440" s="86" t="str">
        <f t="shared" si="416"/>
        <v/>
      </c>
      <c r="N440" s="86" t="str">
        <f t="shared" si="417"/>
        <v/>
      </c>
      <c r="O440" s="86" t="str">
        <f>IF(N440&lt;&gt;"",VLOOKUP($N440,'Events and Heat count'!$B:$D,2,)&amp;" - "&amp;VLOOKUP($N440,'Events and Heat count'!$B:$D,3,),"")</f>
        <v/>
      </c>
      <c r="P440" s="86" t="str">
        <f t="shared" si="418"/>
        <v/>
      </c>
      <c r="Q440" s="83" t="str">
        <f t="shared" si="386"/>
        <v/>
      </c>
      <c r="R440" s="83" t="str">
        <f t="shared" si="387"/>
        <v/>
      </c>
      <c r="S440" s="99" t="str">
        <f t="shared" si="419"/>
        <v/>
      </c>
    </row>
    <row r="441" spans="1:19" ht="5.0999999999999996" customHeight="1" x14ac:dyDescent="0.2">
      <c r="A441" s="85"/>
      <c r="B441" s="83">
        <f t="shared" ref="B441" si="422">B440</f>
        <v>9</v>
      </c>
      <c r="C441" s="117">
        <f>C440</f>
        <v>2</v>
      </c>
      <c r="M441" s="86" t="str">
        <f t="shared" si="416"/>
        <v/>
      </c>
      <c r="N441" s="86" t="str">
        <f t="shared" si="417"/>
        <v/>
      </c>
      <c r="O441" s="86" t="str">
        <f>IF(N441&lt;&gt;"",VLOOKUP($N441,'Events and Heat count'!$B:$D,2,)&amp;" - "&amp;VLOOKUP($N441,'Events and Heat count'!$B:$D,3,),"")</f>
        <v/>
      </c>
      <c r="P441" s="86" t="str">
        <f t="shared" si="418"/>
        <v/>
      </c>
      <c r="Q441" s="83" t="str">
        <f t="shared" si="386"/>
        <v/>
      </c>
      <c r="R441" s="83" t="str">
        <f t="shared" si="387"/>
        <v/>
      </c>
      <c r="S441" s="99" t="str">
        <f t="shared" si="419"/>
        <v/>
      </c>
    </row>
    <row r="442" spans="1:19" ht="15" customHeight="1" x14ac:dyDescent="0.2">
      <c r="A442" s="85"/>
      <c r="B442" s="83">
        <f t="shared" ref="B442:C442" si="423">B441</f>
        <v>9</v>
      </c>
      <c r="C442" s="117">
        <f t="shared" si="423"/>
        <v>2</v>
      </c>
      <c r="D442" s="103" t="s">
        <v>366</v>
      </c>
      <c r="E442" s="103" t="s">
        <v>369</v>
      </c>
      <c r="F442" s="103" t="s">
        <v>374</v>
      </c>
      <c r="G442" s="103" t="s">
        <v>380</v>
      </c>
      <c r="H442" s="103"/>
      <c r="I442" s="120" t="s">
        <v>381</v>
      </c>
      <c r="J442" s="120" t="s">
        <v>382</v>
      </c>
      <c r="M442" s="86" t="str">
        <f t="shared" si="416"/>
        <v/>
      </c>
      <c r="N442" s="86" t="str">
        <f t="shared" si="417"/>
        <v/>
      </c>
      <c r="O442" s="86" t="str">
        <f>IF(N442&lt;&gt;"",VLOOKUP($N442,'Events and Heat count'!$B:$D,2,)&amp;" - "&amp;VLOOKUP($N442,'Events and Heat count'!$B:$D,3,),"")</f>
        <v/>
      </c>
      <c r="P442" s="86" t="str">
        <f t="shared" si="418"/>
        <v/>
      </c>
      <c r="Q442" s="83" t="str">
        <f t="shared" si="386"/>
        <v/>
      </c>
      <c r="R442" s="83" t="str">
        <f t="shared" si="387"/>
        <v/>
      </c>
      <c r="S442" s="99" t="str">
        <f t="shared" si="419"/>
        <v/>
      </c>
    </row>
    <row r="443" spans="1:19" ht="20.100000000000001" customHeight="1" x14ac:dyDescent="0.2">
      <c r="A443" s="85" t="str">
        <f>CONCATENATE(TEXT($B443,0),TEXT($C443,0),TEXT($D443,0))</f>
        <v>921</v>
      </c>
      <c r="B443" s="83">
        <f t="shared" ref="B443:C443" si="424">B442</f>
        <v>9</v>
      </c>
      <c r="C443" s="117">
        <f t="shared" si="424"/>
        <v>2</v>
      </c>
      <c r="D443" s="118">
        <v>1</v>
      </c>
      <c r="E443" s="116" t="str">
        <f>IFERROR(VLOOKUP(CONCATENATE(TEXT($B443,0),TEXT($C443,0),TEXT($D443,0)),'Input and Results'!$S:$V,E$1,),"")</f>
        <v>Shinnosuke Hashiba-Charlton</v>
      </c>
      <c r="F443" s="116" t="str">
        <f>IFERROR(VLOOKUP(CONCATENATE(TEXT($B443,0),TEXT($C443,0),TEXT($D443,0)),'Input and Results'!$S:$V,F$1,),"")</f>
        <v>Aldenham</v>
      </c>
      <c r="G443" s="121">
        <f>IFERROR(VLOOKUP(CONCATENATE(TEXT($B443,0),TEXT($C443,0),TEXT($D443,0)),'Input and Results'!$S:$V,G$1,),"")</f>
        <v>54</v>
      </c>
      <c r="H443" s="122">
        <v>199.48</v>
      </c>
      <c r="I443" s="123"/>
      <c r="J443" s="124"/>
      <c r="M443" s="118" t="str">
        <f t="shared" si="416"/>
        <v>1</v>
      </c>
      <c r="N443" s="118" t="str">
        <f t="shared" si="417"/>
        <v>9</v>
      </c>
      <c r="O443" s="118" t="str">
        <f>IF(N443&lt;&gt;"",VLOOKUP($N443,'Events and Heat count'!$B:$D,2,)&amp;" - "&amp;VLOOKUP($N443,'Events and Heat count'!$B:$D,3,),"")</f>
        <v>Year 5 Boys - 50m Breaststroke</v>
      </c>
      <c r="P443" s="118" t="str">
        <f t="shared" si="418"/>
        <v>2</v>
      </c>
      <c r="Q443" s="116" t="str">
        <f t="shared" si="386"/>
        <v>Shinnosuke Hashiba-Charlton</v>
      </c>
      <c r="R443" s="116" t="str">
        <f t="shared" si="387"/>
        <v>Aldenham</v>
      </c>
      <c r="S443" s="129" t="str">
        <f t="shared" si="419"/>
        <v>___________</v>
      </c>
    </row>
    <row r="444" spans="1:19" ht="20.100000000000001" customHeight="1" x14ac:dyDescent="0.2">
      <c r="A444" s="85" t="str">
        <f t="shared" ref="A444:A450" si="425">CONCATENATE(TEXT($B444,0),TEXT($C444,0),TEXT($D444,0))</f>
        <v>922</v>
      </c>
      <c r="B444" s="83">
        <f t="shared" ref="B444:C444" si="426">B443</f>
        <v>9</v>
      </c>
      <c r="C444" s="117">
        <f t="shared" si="426"/>
        <v>2</v>
      </c>
      <c r="D444" s="118">
        <f>D443+1</f>
        <v>2</v>
      </c>
      <c r="E444" s="116" t="str">
        <f>IFERROR(VLOOKUP(CONCATENATE(TEXT($B444,0),TEXT($C444,0),TEXT($D444,0)),'Input and Results'!$S:$V,E$1,),"")</f>
        <v>George Collier</v>
      </c>
      <c r="F444" s="116" t="str">
        <f>IFERROR(VLOOKUP(CONCATENATE(TEXT($B444,0),TEXT($C444,0),TEXT($D444,0)),'Input and Results'!$S:$V,F$1,),"")</f>
        <v>Berkhamsted</v>
      </c>
      <c r="G444" s="121">
        <f>IFERROR(VLOOKUP(CONCATENATE(TEXT($B444,0),TEXT($C444,0),TEXT($D444,0)),'Input and Results'!$S:$V,G$1,),"")</f>
        <v>53.14</v>
      </c>
      <c r="H444" s="122">
        <v>48.41</v>
      </c>
      <c r="I444" s="123"/>
      <c r="J444" s="124"/>
      <c r="M444" s="86" t="str">
        <f t="shared" si="416"/>
        <v>2</v>
      </c>
      <c r="N444" s="86" t="str">
        <f t="shared" si="417"/>
        <v>9</v>
      </c>
      <c r="O444" s="86" t="str">
        <f>IF(N444&lt;&gt;"",VLOOKUP($N444,'Events and Heat count'!$B:$D,2,)&amp;" - "&amp;VLOOKUP($N444,'Events and Heat count'!$B:$D,3,),"")</f>
        <v>Year 5 Boys - 50m Breaststroke</v>
      </c>
      <c r="P444" s="86" t="str">
        <f t="shared" si="418"/>
        <v>2</v>
      </c>
      <c r="Q444" s="83" t="str">
        <f t="shared" si="386"/>
        <v>George Collier</v>
      </c>
      <c r="R444" s="83" t="str">
        <f t="shared" si="387"/>
        <v>Berkhamsted</v>
      </c>
      <c r="S444" s="99" t="str">
        <f t="shared" si="419"/>
        <v>___________</v>
      </c>
    </row>
    <row r="445" spans="1:19" ht="20.100000000000001" customHeight="1" x14ac:dyDescent="0.2">
      <c r="A445" s="85" t="str">
        <f t="shared" si="425"/>
        <v>923</v>
      </c>
      <c r="B445" s="83">
        <f t="shared" ref="B445:C445" si="427">B444</f>
        <v>9</v>
      </c>
      <c r="C445" s="117">
        <f t="shared" si="427"/>
        <v>2</v>
      </c>
      <c r="D445" s="118">
        <f t="shared" ref="D445:D450" si="428">D444+1</f>
        <v>3</v>
      </c>
      <c r="E445" s="116" t="str">
        <f>IFERROR(VLOOKUP(CONCATENATE(TEXT($B445,0),TEXT($C445,0),TEXT($D445,0)),'Input and Results'!$S:$V,E$1,),"")</f>
        <v>William Buckley</v>
      </c>
      <c r="F445" s="116" t="str">
        <f>IFERROR(VLOOKUP(CONCATENATE(TEXT($B445,0),TEXT($C445,0),TEXT($D445,0)),'Input and Results'!$S:$V,F$1,),"")</f>
        <v>Parkgate</v>
      </c>
      <c r="G445" s="121">
        <f>IFERROR(VLOOKUP(CONCATENATE(TEXT($B445,0),TEXT($C445,0),TEXT($D445,0)),'Input and Results'!$S:$V,G$1,),"")</f>
        <v>51.8</v>
      </c>
      <c r="H445" s="122">
        <v>50.69</v>
      </c>
      <c r="I445" s="123"/>
      <c r="J445" s="124"/>
      <c r="M445" s="86" t="str">
        <f t="shared" si="416"/>
        <v>3</v>
      </c>
      <c r="N445" s="86" t="str">
        <f t="shared" si="417"/>
        <v>9</v>
      </c>
      <c r="O445" s="86" t="str">
        <f>IF(N445&lt;&gt;"",VLOOKUP($N445,'Events and Heat count'!$B:$D,2,)&amp;" - "&amp;VLOOKUP($N445,'Events and Heat count'!$B:$D,3,),"")</f>
        <v>Year 5 Boys - 50m Breaststroke</v>
      </c>
      <c r="P445" s="86" t="str">
        <f t="shared" si="418"/>
        <v>2</v>
      </c>
      <c r="Q445" s="83" t="str">
        <f t="shared" si="386"/>
        <v>William Buckley</v>
      </c>
      <c r="R445" s="83" t="str">
        <f t="shared" si="387"/>
        <v>Parkgate</v>
      </c>
      <c r="S445" s="99" t="str">
        <f t="shared" si="419"/>
        <v>___________</v>
      </c>
    </row>
    <row r="446" spans="1:19" ht="20.100000000000001" customHeight="1" x14ac:dyDescent="0.2">
      <c r="A446" s="85" t="str">
        <f t="shared" si="425"/>
        <v>924</v>
      </c>
      <c r="B446" s="83">
        <f t="shared" ref="B446:C446" si="429">B445</f>
        <v>9</v>
      </c>
      <c r="C446" s="117">
        <f t="shared" si="429"/>
        <v>2</v>
      </c>
      <c r="D446" s="118">
        <f t="shared" si="428"/>
        <v>4</v>
      </c>
      <c r="E446" s="116" t="str">
        <f>IFERROR(VLOOKUP(CONCATENATE(TEXT($B446,0),TEXT($C446,0),TEXT($D446,0)),'Input and Results'!$S:$V,E$1,),"")</f>
        <v>Lucas Hartley</v>
      </c>
      <c r="F446" s="116" t="str">
        <f>IFERROR(VLOOKUP(CONCATENATE(TEXT($B446,0),TEXT($C446,0),TEXT($D446,0)),'Input and Results'!$S:$V,F$1,),"")</f>
        <v>How Wood</v>
      </c>
      <c r="G446" s="121">
        <f>IFERROR(VLOOKUP(CONCATENATE(TEXT($B446,0),TEXT($C446,0),TEXT($D446,0)),'Input and Results'!$S:$V,G$1,),"")</f>
        <v>48.11</v>
      </c>
      <c r="H446" s="122">
        <v>48.76</v>
      </c>
      <c r="I446" s="123"/>
      <c r="J446" s="124"/>
      <c r="M446" s="86" t="str">
        <f t="shared" si="416"/>
        <v>4</v>
      </c>
      <c r="N446" s="86" t="str">
        <f t="shared" si="417"/>
        <v>9</v>
      </c>
      <c r="O446" s="86" t="str">
        <f>IF(N446&lt;&gt;"",VLOOKUP($N446,'Events and Heat count'!$B:$D,2,)&amp;" - "&amp;VLOOKUP($N446,'Events and Heat count'!$B:$D,3,),"")</f>
        <v>Year 5 Boys - 50m Breaststroke</v>
      </c>
      <c r="P446" s="86" t="str">
        <f t="shared" si="418"/>
        <v>2</v>
      </c>
      <c r="Q446" s="83" t="str">
        <f t="shared" si="386"/>
        <v>Lucas Hartley</v>
      </c>
      <c r="R446" s="83" t="str">
        <f t="shared" si="387"/>
        <v>How Wood</v>
      </c>
      <c r="S446" s="99" t="str">
        <f t="shared" si="419"/>
        <v>___________</v>
      </c>
    </row>
    <row r="447" spans="1:19" ht="20.100000000000001" customHeight="1" x14ac:dyDescent="0.2">
      <c r="A447" s="85" t="str">
        <f t="shared" si="425"/>
        <v>925</v>
      </c>
      <c r="B447" s="83">
        <f t="shared" ref="B447:C447" si="430">B446</f>
        <v>9</v>
      </c>
      <c r="C447" s="117">
        <f t="shared" si="430"/>
        <v>2</v>
      </c>
      <c r="D447" s="118">
        <f t="shared" si="428"/>
        <v>5</v>
      </c>
      <c r="E447" s="116" t="str">
        <f>IFERROR(VLOOKUP(CONCATENATE(TEXT($B447,0),TEXT($C447,0),TEXT($D447,0)),'Input and Results'!$S:$V,E$1,),"")</f>
        <v>Theo Lim</v>
      </c>
      <c r="F447" s="116" t="str">
        <f>IFERROR(VLOOKUP(CONCATENATE(TEXT($B447,0),TEXT($C447,0),TEXT($D447,0)),'Input and Results'!$S:$V,F$1,),"")</f>
        <v>St Anthony's</v>
      </c>
      <c r="G447" s="121">
        <f>IFERROR(VLOOKUP(CONCATENATE(TEXT($B447,0),TEXT($C447,0),TEXT($D447,0)),'Input and Results'!$S:$V,G$1,),"")</f>
        <v>51.41</v>
      </c>
      <c r="H447" s="122">
        <v>50.51</v>
      </c>
      <c r="I447" s="123"/>
      <c r="J447" s="124"/>
      <c r="M447" s="86" t="str">
        <f t="shared" si="416"/>
        <v>5</v>
      </c>
      <c r="N447" s="86" t="str">
        <f t="shared" si="417"/>
        <v>9</v>
      </c>
      <c r="O447" s="86" t="str">
        <f>IF(N447&lt;&gt;"",VLOOKUP($N447,'Events and Heat count'!$B:$D,2,)&amp;" - "&amp;VLOOKUP($N447,'Events and Heat count'!$B:$D,3,),"")</f>
        <v>Year 5 Boys - 50m Breaststroke</v>
      </c>
      <c r="P447" s="86" t="str">
        <f t="shared" si="418"/>
        <v>2</v>
      </c>
      <c r="Q447" s="83" t="str">
        <f t="shared" si="386"/>
        <v>Theo Lim</v>
      </c>
      <c r="R447" s="83" t="str">
        <f t="shared" si="387"/>
        <v>St Anthony's</v>
      </c>
      <c r="S447" s="99" t="str">
        <f t="shared" si="419"/>
        <v>___________</v>
      </c>
    </row>
    <row r="448" spans="1:19" ht="20.100000000000001" customHeight="1" x14ac:dyDescent="0.2">
      <c r="A448" s="85" t="str">
        <f t="shared" si="425"/>
        <v>926</v>
      </c>
      <c r="B448" s="83">
        <f t="shared" ref="B448:C448" si="431">B447</f>
        <v>9</v>
      </c>
      <c r="C448" s="117">
        <f t="shared" si="431"/>
        <v>2</v>
      </c>
      <c r="D448" s="118">
        <f t="shared" si="428"/>
        <v>6</v>
      </c>
      <c r="E448" s="116" t="str">
        <f>IFERROR(VLOOKUP(CONCATENATE(TEXT($B448,0),TEXT($C448,0),TEXT($D448,0)),'Input and Results'!$S:$V,E$1,),"")</f>
        <v>Myles  Presence</v>
      </c>
      <c r="F448" s="116" t="str">
        <f>IFERROR(VLOOKUP(CONCATENATE(TEXT($B448,0),TEXT($C448,0),TEXT($D448,0)),'Input and Results'!$S:$V,F$1,),"")</f>
        <v>Heath Mount</v>
      </c>
      <c r="G448" s="121">
        <f>IFERROR(VLOOKUP(CONCATENATE(TEXT($B448,0),TEXT($C448,0),TEXT($D448,0)),'Input and Results'!$S:$V,G$1,),"")</f>
        <v>52</v>
      </c>
      <c r="H448" s="122">
        <v>52.83</v>
      </c>
      <c r="I448" s="123"/>
      <c r="J448" s="124"/>
      <c r="M448" s="86" t="str">
        <f t="shared" si="416"/>
        <v>6</v>
      </c>
      <c r="N448" s="86" t="str">
        <f t="shared" si="417"/>
        <v>9</v>
      </c>
      <c r="O448" s="86" t="str">
        <f>IF(N448&lt;&gt;"",VLOOKUP($N448,'Events and Heat count'!$B:$D,2,)&amp;" - "&amp;VLOOKUP($N448,'Events and Heat count'!$B:$D,3,),"")</f>
        <v>Year 5 Boys - 50m Breaststroke</v>
      </c>
      <c r="P448" s="86" t="str">
        <f t="shared" si="418"/>
        <v>2</v>
      </c>
      <c r="Q448" s="83" t="str">
        <f t="shared" si="386"/>
        <v>Myles  Presence</v>
      </c>
      <c r="R448" s="83" t="str">
        <f t="shared" si="387"/>
        <v>Heath Mount</v>
      </c>
      <c r="S448" s="99" t="str">
        <f t="shared" si="419"/>
        <v>___________</v>
      </c>
    </row>
    <row r="449" spans="1:19" ht="20.100000000000001" customHeight="1" x14ac:dyDescent="0.2">
      <c r="A449" s="85" t="str">
        <f t="shared" si="425"/>
        <v>927</v>
      </c>
      <c r="B449" s="83">
        <f t="shared" ref="B449:C449" si="432">B448</f>
        <v>9</v>
      </c>
      <c r="C449" s="117">
        <f t="shared" si="432"/>
        <v>2</v>
      </c>
      <c r="D449" s="118">
        <f t="shared" si="428"/>
        <v>7</v>
      </c>
      <c r="E449" s="116" t="str">
        <f>IFERROR(VLOOKUP(CONCATENATE(TEXT($B449,0),TEXT($C449,0),TEXT($D449,0)),'Input and Results'!$S:$V,E$1,),"")</f>
        <v>Joseph Kelly</v>
      </c>
      <c r="F449" s="116" t="str">
        <f>IFERROR(VLOOKUP(CONCATENATE(TEXT($B449,0),TEXT($C449,0),TEXT($D449,0)),'Input and Results'!$S:$V,F$1,),"")</f>
        <v>St Cuthbert Mayne</v>
      </c>
      <c r="G449" s="121">
        <f>IFERROR(VLOOKUP(CONCATENATE(TEXT($B449,0),TEXT($C449,0),TEXT($D449,0)),'Input and Results'!$S:$V,G$1,),"")</f>
        <v>53.44</v>
      </c>
      <c r="H449" s="122">
        <v>56.23</v>
      </c>
      <c r="I449" s="123"/>
      <c r="J449" s="124"/>
      <c r="M449" s="86" t="str">
        <f t="shared" si="416"/>
        <v>7</v>
      </c>
      <c r="N449" s="86" t="str">
        <f t="shared" si="417"/>
        <v>9</v>
      </c>
      <c r="O449" s="86" t="str">
        <f>IF(N449&lt;&gt;"",VLOOKUP($N449,'Events and Heat count'!$B:$D,2,)&amp;" - "&amp;VLOOKUP($N449,'Events and Heat count'!$B:$D,3,),"")</f>
        <v>Year 5 Boys - 50m Breaststroke</v>
      </c>
      <c r="P449" s="86" t="str">
        <f t="shared" si="418"/>
        <v>2</v>
      </c>
      <c r="Q449" s="83" t="str">
        <f t="shared" si="386"/>
        <v>Joseph Kelly</v>
      </c>
      <c r="R449" s="83" t="str">
        <f t="shared" si="387"/>
        <v>St Cuthbert Mayne</v>
      </c>
      <c r="S449" s="99" t="str">
        <f t="shared" si="419"/>
        <v>___________</v>
      </c>
    </row>
    <row r="450" spans="1:19" ht="20.100000000000001" customHeight="1" x14ac:dyDescent="0.2">
      <c r="A450" s="85" t="str">
        <f t="shared" si="425"/>
        <v>928</v>
      </c>
      <c r="B450" s="83">
        <f t="shared" ref="B450:C450" si="433">B449</f>
        <v>9</v>
      </c>
      <c r="C450" s="117">
        <f t="shared" si="433"/>
        <v>2</v>
      </c>
      <c r="D450" s="118">
        <f t="shared" si="428"/>
        <v>8</v>
      </c>
      <c r="E450" s="116" t="str">
        <f>IFERROR(VLOOKUP(CONCATENATE(TEXT($B450,0),TEXT($C450,0),TEXT($D450,0)),'Input and Results'!$S:$V,E$1,),"")</f>
        <v>George Gray</v>
      </c>
      <c r="F450" s="116" t="str">
        <f>IFERROR(VLOOKUP(CONCATENATE(TEXT($B450,0),TEXT($C450,0),TEXT($D450,0)),'Input and Results'!$S:$V,F$1,),"")</f>
        <v>Berkhamsted</v>
      </c>
      <c r="G450" s="121">
        <f>IFERROR(VLOOKUP(CONCATENATE(TEXT($B450,0),TEXT($C450,0),TEXT($D450,0)),'Input and Results'!$S:$V,G$1,),"")</f>
        <v>54.98</v>
      </c>
      <c r="H450" s="122">
        <v>49.74</v>
      </c>
      <c r="I450" s="123"/>
      <c r="J450" s="124"/>
      <c r="M450" s="86" t="str">
        <f t="shared" si="416"/>
        <v>8</v>
      </c>
      <c r="N450" s="86" t="str">
        <f t="shared" si="417"/>
        <v>9</v>
      </c>
      <c r="O450" s="86" t="str">
        <f>IF(N450&lt;&gt;"",VLOOKUP($N450,'Events and Heat count'!$B:$D,2,)&amp;" - "&amp;VLOOKUP($N450,'Events and Heat count'!$B:$D,3,),"")</f>
        <v>Year 5 Boys - 50m Breaststroke</v>
      </c>
      <c r="P450" s="86" t="str">
        <f t="shared" si="418"/>
        <v>2</v>
      </c>
      <c r="Q450" s="83" t="str">
        <f t="shared" si="386"/>
        <v>George Gray</v>
      </c>
      <c r="R450" s="83" t="str">
        <f t="shared" si="387"/>
        <v>Berkhamsted</v>
      </c>
      <c r="S450" s="99" t="str">
        <f t="shared" si="419"/>
        <v>___________</v>
      </c>
    </row>
    <row r="451" spans="1:19" s="87" customFormat="1" ht="249.95" customHeight="1" x14ac:dyDescent="0.2">
      <c r="B451" s="87">
        <f t="shared" ref="B451:C451" si="434">B450</f>
        <v>9</v>
      </c>
      <c r="C451" s="117">
        <f t="shared" si="434"/>
        <v>2</v>
      </c>
      <c r="D451" s="117"/>
      <c r="E451" s="117"/>
      <c r="F451" s="117"/>
      <c r="G451" s="117"/>
      <c r="H451" s="117"/>
      <c r="I451" s="125"/>
      <c r="J451" s="125"/>
      <c r="M451" s="104" t="str">
        <f t="shared" si="416"/>
        <v/>
      </c>
      <c r="N451" s="104" t="str">
        <f t="shared" si="417"/>
        <v/>
      </c>
      <c r="O451" s="104" t="str">
        <f>IF(N451&lt;&gt;"",VLOOKUP($N451,'Events and Heat count'!$B:$D,2,)&amp;" - "&amp;VLOOKUP($N451,'Events and Heat count'!$B:$D,3,),"")</f>
        <v/>
      </c>
      <c r="P451" s="104" t="str">
        <f t="shared" si="418"/>
        <v/>
      </c>
      <c r="Q451" s="87" t="str">
        <f t="shared" si="386"/>
        <v/>
      </c>
      <c r="R451" s="87" t="str">
        <f t="shared" si="387"/>
        <v/>
      </c>
      <c r="S451" s="105" t="str">
        <f t="shared" si="419"/>
        <v/>
      </c>
    </row>
    <row r="452" spans="1:19" ht="20.100000000000001" customHeight="1" x14ac:dyDescent="0.2">
      <c r="B452" s="83">
        <f>D452</f>
        <v>10</v>
      </c>
      <c r="C452" s="103" t="s">
        <v>368</v>
      </c>
      <c r="D452" s="119">
        <v>10</v>
      </c>
      <c r="E452" s="103" t="s">
        <v>2</v>
      </c>
      <c r="F452" s="103" t="s">
        <v>6</v>
      </c>
      <c r="G452" s="103"/>
      <c r="H452" s="103"/>
      <c r="I452" s="120"/>
      <c r="J452" s="120"/>
      <c r="M452" s="104" t="str">
        <f>IF($A452&lt;&gt;0,MID($A452,4,1),"")</f>
        <v/>
      </c>
      <c r="N452" s="104" t="str">
        <f>IF($A452&lt;&gt;0,MID($A452,1,2),"")</f>
        <v/>
      </c>
      <c r="O452" s="86" t="str">
        <f>IF(N452&lt;&gt;"",VLOOKUP($N452,'Events and Heat count'!$B:$D,2,)&amp;" - "&amp;VLOOKUP($N452,'Events and Heat count'!$B:$D,3,),"")</f>
        <v/>
      </c>
      <c r="P452" s="86" t="str">
        <f>IF($A452&lt;&gt;0,MID($A452,3,1),"")</f>
        <v/>
      </c>
      <c r="Q452" s="83" t="str">
        <f t="shared" si="386"/>
        <v/>
      </c>
      <c r="R452" s="83" t="str">
        <f t="shared" si="387"/>
        <v/>
      </c>
      <c r="S452" s="99" t="str">
        <f t="shared" si="419"/>
        <v/>
      </c>
    </row>
    <row r="453" spans="1:19" ht="5.0999999999999996" customHeight="1" x14ac:dyDescent="0.2">
      <c r="A453" s="85"/>
      <c r="B453" s="83">
        <f t="shared" ref="B453:B455" si="435">B452</f>
        <v>10</v>
      </c>
      <c r="M453" s="104" t="str">
        <f t="shared" ref="M453:M516" si="436">IF($A453&lt;&gt;0,MID($A453,4,1),"")</f>
        <v/>
      </c>
      <c r="N453" s="104" t="str">
        <f t="shared" ref="N453:N516" si="437">IF($A453&lt;&gt;0,MID($A453,1,2),"")</f>
        <v/>
      </c>
      <c r="O453" s="86" t="str">
        <f>IF(N453&lt;&gt;"",VLOOKUP($N453,'Events and Heat count'!$B:$D,2,)&amp;" - "&amp;VLOOKUP($N453,'Events and Heat count'!$B:$D,3,),"")</f>
        <v/>
      </c>
      <c r="P453" s="86" t="str">
        <f t="shared" ref="P453:P516" si="438">IF($A453&lt;&gt;0,MID($A453,3,1),"")</f>
        <v/>
      </c>
      <c r="Q453" s="83" t="str">
        <f t="shared" si="386"/>
        <v/>
      </c>
      <c r="R453" s="83" t="str">
        <f t="shared" si="387"/>
        <v/>
      </c>
      <c r="S453" s="99" t="str">
        <f t="shared" si="419"/>
        <v/>
      </c>
    </row>
    <row r="454" spans="1:19" ht="15" customHeight="1" x14ac:dyDescent="0.2">
      <c r="A454" s="85"/>
      <c r="B454" s="83">
        <f t="shared" si="435"/>
        <v>10</v>
      </c>
      <c r="C454" s="117">
        <f>E454</f>
        <v>1</v>
      </c>
      <c r="D454" s="103" t="s">
        <v>367</v>
      </c>
      <c r="E454" s="119">
        <v>1</v>
      </c>
      <c r="M454" s="104" t="str">
        <f t="shared" si="436"/>
        <v/>
      </c>
      <c r="N454" s="104" t="str">
        <f t="shared" si="437"/>
        <v/>
      </c>
      <c r="O454" s="86" t="str">
        <f>IF(N454&lt;&gt;"",VLOOKUP($N454,'Events and Heat count'!$B:$D,2,)&amp;" - "&amp;VLOOKUP($N454,'Events and Heat count'!$B:$D,3,),"")</f>
        <v/>
      </c>
      <c r="P454" s="86" t="str">
        <f t="shared" si="438"/>
        <v/>
      </c>
      <c r="Q454" s="83" t="str">
        <f t="shared" si="386"/>
        <v/>
      </c>
      <c r="R454" s="83" t="str">
        <f t="shared" si="387"/>
        <v/>
      </c>
      <c r="S454" s="99" t="str">
        <f t="shared" si="419"/>
        <v/>
      </c>
    </row>
    <row r="455" spans="1:19" ht="5.0999999999999996" customHeight="1" x14ac:dyDescent="0.2">
      <c r="A455" s="85"/>
      <c r="B455" s="83">
        <f t="shared" si="435"/>
        <v>10</v>
      </c>
      <c r="C455" s="117">
        <f>C454</f>
        <v>1</v>
      </c>
      <c r="M455" s="104" t="str">
        <f t="shared" si="436"/>
        <v/>
      </c>
      <c r="N455" s="104" t="str">
        <f t="shared" si="437"/>
        <v/>
      </c>
      <c r="O455" s="86" t="str">
        <f>IF(N455&lt;&gt;"",VLOOKUP($N455,'Events and Heat count'!$B:$D,2,)&amp;" - "&amp;VLOOKUP($N455,'Events and Heat count'!$B:$D,3,),"")</f>
        <v/>
      </c>
      <c r="P455" s="86" t="str">
        <f t="shared" si="438"/>
        <v/>
      </c>
      <c r="Q455" s="83" t="str">
        <f t="shared" si="386"/>
        <v/>
      </c>
      <c r="R455" s="83" t="str">
        <f t="shared" si="387"/>
        <v/>
      </c>
      <c r="S455" s="99" t="str">
        <f t="shared" si="419"/>
        <v/>
      </c>
    </row>
    <row r="456" spans="1:19" ht="15" customHeight="1" x14ac:dyDescent="0.2">
      <c r="A456" s="85"/>
      <c r="B456" s="83">
        <f t="shared" ref="B456:C456" si="439">B455</f>
        <v>10</v>
      </c>
      <c r="C456" s="117">
        <f t="shared" si="439"/>
        <v>1</v>
      </c>
      <c r="D456" s="103" t="s">
        <v>366</v>
      </c>
      <c r="E456" s="103" t="s">
        <v>369</v>
      </c>
      <c r="F456" s="103" t="s">
        <v>374</v>
      </c>
      <c r="G456" s="103" t="s">
        <v>380</v>
      </c>
      <c r="H456" s="103"/>
      <c r="I456" s="120" t="s">
        <v>381</v>
      </c>
      <c r="J456" s="120" t="s">
        <v>382</v>
      </c>
      <c r="M456" s="104" t="str">
        <f t="shared" si="436"/>
        <v/>
      </c>
      <c r="N456" s="104" t="str">
        <f t="shared" si="437"/>
        <v/>
      </c>
      <c r="O456" s="86" t="str">
        <f>IF(N456&lt;&gt;"",VLOOKUP($N456,'Events and Heat count'!$B:$D,2,)&amp;" - "&amp;VLOOKUP($N456,'Events and Heat count'!$B:$D,3,),"")</f>
        <v/>
      </c>
      <c r="P456" s="86" t="str">
        <f t="shared" si="438"/>
        <v/>
      </c>
      <c r="Q456" s="83" t="str">
        <f t="shared" si="386"/>
        <v/>
      </c>
      <c r="R456" s="83" t="str">
        <f t="shared" si="387"/>
        <v/>
      </c>
      <c r="S456" s="99" t="str">
        <f t="shared" si="419"/>
        <v/>
      </c>
    </row>
    <row r="457" spans="1:19" ht="20.100000000000001" customHeight="1" x14ac:dyDescent="0.2">
      <c r="A457" s="85" t="str">
        <f>CONCATENATE(TEXT($B457,0),TEXT($C457,0),TEXT($D457,0))</f>
        <v>1011</v>
      </c>
      <c r="B457" s="83">
        <f t="shared" ref="B457:C457" si="440">B456</f>
        <v>10</v>
      </c>
      <c r="C457" s="117">
        <f t="shared" si="440"/>
        <v>1</v>
      </c>
      <c r="D457" s="118">
        <v>1</v>
      </c>
      <c r="E457" s="116" t="str">
        <f>IFERROR(VLOOKUP(CONCATENATE(TEXT($B457,0),TEXT($C457,0),TEXT($D457,0)),'Input and Results'!$S:$V,E$1,),"")</f>
        <v/>
      </c>
      <c r="F457" s="116" t="str">
        <f>IFERROR(VLOOKUP(CONCATENATE(TEXT($B457,0),TEXT($C457,0),TEXT($D457,0)),'Input and Results'!$S:$V,F$1,),"")</f>
        <v/>
      </c>
      <c r="G457" s="121" t="str">
        <f>IFERROR(VLOOKUP(CONCATENATE(TEXT($B457,0),TEXT($C457,0),TEXT($D457,0)),'Input and Results'!$S:$V,G$1,),"")</f>
        <v/>
      </c>
      <c r="H457" s="122"/>
      <c r="I457" s="123"/>
      <c r="J457" s="124"/>
      <c r="M457" s="131" t="str">
        <f t="shared" si="436"/>
        <v>1</v>
      </c>
      <c r="N457" s="131" t="str">
        <f t="shared" si="437"/>
        <v>10</v>
      </c>
      <c r="O457" s="86" t="str">
        <f>IF(N457&lt;&gt;"",VLOOKUP($N457,'Events and Heat count'!$B:$D,2,)&amp;" - "&amp;VLOOKUP($N457,'Events and Heat count'!$B:$D,3,),"")</f>
        <v>Year 5 Girls - 50m Breaststroke</v>
      </c>
      <c r="P457" s="86" t="str">
        <f t="shared" si="438"/>
        <v>1</v>
      </c>
      <c r="Q457" s="83" t="str">
        <f t="shared" si="386"/>
        <v/>
      </c>
      <c r="R457" s="83" t="str">
        <f t="shared" si="387"/>
        <v/>
      </c>
      <c r="S457" s="99" t="str">
        <f t="shared" si="419"/>
        <v>___________</v>
      </c>
    </row>
    <row r="458" spans="1:19" ht="20.100000000000001" customHeight="1" x14ac:dyDescent="0.2">
      <c r="A458" s="85" t="str">
        <f t="shared" ref="A458:A464" si="441">CONCATENATE(TEXT($B458,0),TEXT($C458,0),TEXT($D458,0))</f>
        <v>1012</v>
      </c>
      <c r="B458" s="83">
        <f t="shared" ref="B458:C458" si="442">B457</f>
        <v>10</v>
      </c>
      <c r="C458" s="117">
        <f t="shared" si="442"/>
        <v>1</v>
      </c>
      <c r="D458" s="118">
        <f>D457+1</f>
        <v>2</v>
      </c>
      <c r="E458" s="116" t="str">
        <f>IFERROR(VLOOKUP(CONCATENATE(TEXT($B458,0),TEXT($C458,0),TEXT($D458,0)),'Input and Results'!$S:$V,E$1,),"")</f>
        <v>Áine Dunwoodie</v>
      </c>
      <c r="F458" s="116" t="str">
        <f>IFERROR(VLOOKUP(CONCATENATE(TEXT($B458,0),TEXT($C458,0),TEXT($D458,0)),'Input and Results'!$S:$V,F$1,),"")</f>
        <v>Abbot's Hill</v>
      </c>
      <c r="G458" s="121">
        <f>IFERROR(VLOOKUP(CONCATENATE(TEXT($B458,0),TEXT($C458,0),TEXT($D458,0)),'Input and Results'!$S:$V,G$1,),"")</f>
        <v>55.95</v>
      </c>
      <c r="H458" s="122">
        <v>58.46</v>
      </c>
      <c r="I458" s="123"/>
      <c r="J458" s="124"/>
      <c r="M458" s="131" t="str">
        <f t="shared" si="436"/>
        <v>2</v>
      </c>
      <c r="N458" s="131" t="str">
        <f t="shared" si="437"/>
        <v>10</v>
      </c>
      <c r="O458" s="86" t="str">
        <f>IF(N458&lt;&gt;"",VLOOKUP($N458,'Events and Heat count'!$B:$D,2,)&amp;" - "&amp;VLOOKUP($N458,'Events and Heat count'!$B:$D,3,),"")</f>
        <v>Year 5 Girls - 50m Breaststroke</v>
      </c>
      <c r="P458" s="86" t="str">
        <f t="shared" si="438"/>
        <v>1</v>
      </c>
      <c r="Q458" s="83" t="str">
        <f t="shared" si="386"/>
        <v>Áine Dunwoodie</v>
      </c>
      <c r="R458" s="83" t="str">
        <f t="shared" si="387"/>
        <v>Abbot's Hill</v>
      </c>
      <c r="S458" s="99" t="str">
        <f t="shared" si="419"/>
        <v>___________</v>
      </c>
    </row>
    <row r="459" spans="1:19" ht="20.100000000000001" customHeight="1" x14ac:dyDescent="0.2">
      <c r="A459" s="85" t="str">
        <f t="shared" si="441"/>
        <v>1013</v>
      </c>
      <c r="B459" s="83">
        <f t="shared" ref="B459:C459" si="443">B458</f>
        <v>10</v>
      </c>
      <c r="C459" s="117">
        <f t="shared" si="443"/>
        <v>1</v>
      </c>
      <c r="D459" s="118">
        <f t="shared" ref="D459:D464" si="444">D458+1</f>
        <v>3</v>
      </c>
      <c r="E459" s="116" t="str">
        <f>IFERROR(VLOOKUP(CONCATENATE(TEXT($B459,0),TEXT($C459,0),TEXT($D459,0)),'Input and Results'!$S:$V,E$1,),"")</f>
        <v>Arabella Ward</v>
      </c>
      <c r="F459" s="116" t="str">
        <f>IFERROR(VLOOKUP(CONCATENATE(TEXT($B459,0),TEXT($C459,0),TEXT($D459,0)),'Input and Results'!$S:$V,F$1,),"")</f>
        <v>Bedford Girls</v>
      </c>
      <c r="G459" s="121">
        <f>IFERROR(VLOOKUP(CONCATENATE(TEXT($B459,0),TEXT($C459,0),TEXT($D459,0)),'Input and Results'!$S:$V,G$1,),"")</f>
        <v>55.16</v>
      </c>
      <c r="H459" s="122">
        <v>50.97</v>
      </c>
      <c r="I459" s="123"/>
      <c r="J459" s="124"/>
      <c r="M459" s="131" t="str">
        <f t="shared" si="436"/>
        <v>3</v>
      </c>
      <c r="N459" s="131" t="str">
        <f t="shared" si="437"/>
        <v>10</v>
      </c>
      <c r="O459" s="86" t="str">
        <f>IF(N459&lt;&gt;"",VLOOKUP($N459,'Events and Heat count'!$B:$D,2,)&amp;" - "&amp;VLOOKUP($N459,'Events and Heat count'!$B:$D,3,),"")</f>
        <v>Year 5 Girls - 50m Breaststroke</v>
      </c>
      <c r="P459" s="86" t="str">
        <f t="shared" si="438"/>
        <v>1</v>
      </c>
      <c r="Q459" s="83" t="str">
        <f t="shared" si="386"/>
        <v>Arabella Ward</v>
      </c>
      <c r="R459" s="83" t="str">
        <f t="shared" si="387"/>
        <v>Bedford Girls</v>
      </c>
      <c r="S459" s="99" t="str">
        <f t="shared" si="419"/>
        <v>___________</v>
      </c>
    </row>
    <row r="460" spans="1:19" ht="20.100000000000001" customHeight="1" x14ac:dyDescent="0.2">
      <c r="A460" s="85" t="str">
        <f t="shared" si="441"/>
        <v>1014</v>
      </c>
      <c r="B460" s="83">
        <f t="shared" ref="B460:C460" si="445">B459</f>
        <v>10</v>
      </c>
      <c r="C460" s="117">
        <f t="shared" si="445"/>
        <v>1</v>
      </c>
      <c r="D460" s="118">
        <f t="shared" si="444"/>
        <v>4</v>
      </c>
      <c r="E460" s="116" t="str">
        <f>IFERROR(VLOOKUP(CONCATENATE(TEXT($B460,0),TEXT($C460,0),TEXT($D460,0)),'Input and Results'!$S:$V,E$1,),"")</f>
        <v>Mia Hickman</v>
      </c>
      <c r="F460" s="116" t="str">
        <f>IFERROR(VLOOKUP(CONCATENATE(TEXT($B460,0),TEXT($C460,0),TEXT($D460,0)),'Input and Results'!$S:$V,F$1,),"")</f>
        <v>Berkhamsted</v>
      </c>
      <c r="G460" s="121">
        <f>IFERROR(VLOOKUP(CONCATENATE(TEXT($B460,0),TEXT($C460,0),TEXT($D460,0)),'Input and Results'!$S:$V,G$1,),"")</f>
        <v>54.44</v>
      </c>
      <c r="H460" s="122">
        <v>51.14</v>
      </c>
      <c r="I460" s="123"/>
      <c r="J460" s="124"/>
      <c r="M460" s="131" t="str">
        <f t="shared" si="436"/>
        <v>4</v>
      </c>
      <c r="N460" s="131" t="str">
        <f t="shared" si="437"/>
        <v>10</v>
      </c>
      <c r="O460" s="86" t="str">
        <f>IF(N460&lt;&gt;"",VLOOKUP($N460,'Events and Heat count'!$B:$D,2,)&amp;" - "&amp;VLOOKUP($N460,'Events and Heat count'!$B:$D,3,),"")</f>
        <v>Year 5 Girls - 50m Breaststroke</v>
      </c>
      <c r="P460" s="86" t="str">
        <f t="shared" si="438"/>
        <v>1</v>
      </c>
      <c r="Q460" s="83" t="str">
        <f t="shared" si="386"/>
        <v>Mia Hickman</v>
      </c>
      <c r="R460" s="83" t="str">
        <f t="shared" si="387"/>
        <v>Berkhamsted</v>
      </c>
      <c r="S460" s="99" t="str">
        <f t="shared" si="419"/>
        <v>___________</v>
      </c>
    </row>
    <row r="461" spans="1:19" ht="20.100000000000001" customHeight="1" x14ac:dyDescent="0.2">
      <c r="A461" s="85" t="str">
        <f t="shared" si="441"/>
        <v>1015</v>
      </c>
      <c r="B461" s="83">
        <f t="shared" ref="B461:C461" si="446">B460</f>
        <v>10</v>
      </c>
      <c r="C461" s="117">
        <f t="shared" si="446"/>
        <v>1</v>
      </c>
      <c r="D461" s="118">
        <f t="shared" si="444"/>
        <v>5</v>
      </c>
      <c r="E461" s="116" t="str">
        <f>IFERROR(VLOOKUP(CONCATENATE(TEXT($B461,0),TEXT($C461,0),TEXT($D461,0)),'Input and Results'!$S:$V,E$1,),"")</f>
        <v>Lia Armstrong</v>
      </c>
      <c r="F461" s="116" t="str">
        <f>IFERROR(VLOOKUP(CONCATENATE(TEXT($B461,0),TEXT($C461,0),TEXT($D461,0)),'Input and Results'!$S:$V,F$1,),"")</f>
        <v>Great Missenden</v>
      </c>
      <c r="G461" s="121">
        <f>IFERROR(VLOOKUP(CONCATENATE(TEXT($B461,0),TEXT($C461,0),TEXT($D461,0)),'Input and Results'!$S:$V,G$1,),"")</f>
        <v>54.29</v>
      </c>
      <c r="H461" s="122">
        <v>53.94</v>
      </c>
      <c r="I461" s="123"/>
      <c r="J461" s="124"/>
      <c r="M461" s="131" t="str">
        <f t="shared" si="436"/>
        <v>5</v>
      </c>
      <c r="N461" s="131" t="str">
        <f t="shared" si="437"/>
        <v>10</v>
      </c>
      <c r="O461" s="86" t="str">
        <f>IF(N461&lt;&gt;"",VLOOKUP($N461,'Events and Heat count'!$B:$D,2,)&amp;" - "&amp;VLOOKUP($N461,'Events and Heat count'!$B:$D,3,),"")</f>
        <v>Year 5 Girls - 50m Breaststroke</v>
      </c>
      <c r="P461" s="86" t="str">
        <f t="shared" si="438"/>
        <v>1</v>
      </c>
      <c r="Q461" s="83" t="str">
        <f t="shared" si="386"/>
        <v>Lia Armstrong</v>
      </c>
      <c r="R461" s="83" t="str">
        <f t="shared" si="387"/>
        <v>Great Missenden</v>
      </c>
      <c r="S461" s="99" t="str">
        <f t="shared" si="419"/>
        <v>___________</v>
      </c>
    </row>
    <row r="462" spans="1:19" ht="20.100000000000001" customHeight="1" x14ac:dyDescent="0.2">
      <c r="A462" s="85" t="str">
        <f t="shared" si="441"/>
        <v>1016</v>
      </c>
      <c r="B462" s="83">
        <f t="shared" ref="B462:C462" si="447">B461</f>
        <v>10</v>
      </c>
      <c r="C462" s="117">
        <f t="shared" si="447"/>
        <v>1</v>
      </c>
      <c r="D462" s="118">
        <f t="shared" si="444"/>
        <v>6</v>
      </c>
      <c r="E462" s="116" t="str">
        <f>IFERROR(VLOOKUP(CONCATENATE(TEXT($B462,0),TEXT($C462,0),TEXT($D462,0)),'Input and Results'!$S:$V,E$1,),"")</f>
        <v>Sasha Coltman</v>
      </c>
      <c r="F462" s="116" t="str">
        <f>IFERROR(VLOOKUP(CONCATENATE(TEXT($B462,0),TEXT($C462,0),TEXT($D462,0)),'Input and Results'!$S:$V,F$1,),"")</f>
        <v>Heath Mount</v>
      </c>
      <c r="G462" s="121">
        <f>IFERROR(VLOOKUP(CONCATENATE(TEXT($B462,0),TEXT($C462,0),TEXT($D462,0)),'Input and Results'!$S:$V,G$1,),"")</f>
        <v>55</v>
      </c>
      <c r="H462" s="122">
        <v>58.32</v>
      </c>
      <c r="I462" s="123"/>
      <c r="J462" s="124"/>
      <c r="M462" s="131" t="str">
        <f t="shared" si="436"/>
        <v>6</v>
      </c>
      <c r="N462" s="131" t="str">
        <f t="shared" si="437"/>
        <v>10</v>
      </c>
      <c r="O462" s="86" t="str">
        <f>IF(N462&lt;&gt;"",VLOOKUP($N462,'Events and Heat count'!$B:$D,2,)&amp;" - "&amp;VLOOKUP($N462,'Events and Heat count'!$B:$D,3,),"")</f>
        <v>Year 5 Girls - 50m Breaststroke</v>
      </c>
      <c r="P462" s="86" t="str">
        <f t="shared" si="438"/>
        <v>1</v>
      </c>
      <c r="Q462" s="83" t="str">
        <f t="shared" si="386"/>
        <v>Sasha Coltman</v>
      </c>
      <c r="R462" s="83" t="str">
        <f t="shared" si="387"/>
        <v>Heath Mount</v>
      </c>
      <c r="S462" s="99" t="str">
        <f t="shared" si="419"/>
        <v>___________</v>
      </c>
    </row>
    <row r="463" spans="1:19" ht="20.100000000000001" customHeight="1" x14ac:dyDescent="0.2">
      <c r="A463" s="85" t="str">
        <f t="shared" si="441"/>
        <v>1017</v>
      </c>
      <c r="B463" s="83">
        <f t="shared" ref="B463:C463" si="448">B462</f>
        <v>10</v>
      </c>
      <c r="C463" s="117">
        <f t="shared" si="448"/>
        <v>1</v>
      </c>
      <c r="D463" s="118">
        <f t="shared" si="444"/>
        <v>7</v>
      </c>
      <c r="E463" s="116" t="str">
        <f>IFERROR(VLOOKUP(CONCATENATE(TEXT($B463,0),TEXT($C463,0),TEXT($D463,0)),'Input and Results'!$S:$V,E$1,),"")</f>
        <v>Zoë Condon</v>
      </c>
      <c r="F463" s="116" t="str">
        <f>IFERROR(VLOOKUP(CONCATENATE(TEXT($B463,0),TEXT($C463,0),TEXT($D463,0)),'Input and Results'!$S:$V,F$1,),"")</f>
        <v>Divine Saviour</v>
      </c>
      <c r="G463" s="121">
        <f>IFERROR(VLOOKUP(CONCATENATE(TEXT($B463,0),TEXT($C463,0),TEXT($D463,0)),'Input and Results'!$S:$V,G$1,),"")</f>
        <v>55.45</v>
      </c>
      <c r="H463" s="122">
        <v>58.37</v>
      </c>
      <c r="I463" s="123"/>
      <c r="J463" s="124"/>
      <c r="M463" s="131" t="str">
        <f t="shared" si="436"/>
        <v>7</v>
      </c>
      <c r="N463" s="131" t="str">
        <f t="shared" si="437"/>
        <v>10</v>
      </c>
      <c r="O463" s="86" t="str">
        <f>IF(N463&lt;&gt;"",VLOOKUP($N463,'Events and Heat count'!$B:$D,2,)&amp;" - "&amp;VLOOKUP($N463,'Events and Heat count'!$B:$D,3,),"")</f>
        <v>Year 5 Girls - 50m Breaststroke</v>
      </c>
      <c r="P463" s="86" t="str">
        <f t="shared" si="438"/>
        <v>1</v>
      </c>
      <c r="Q463" s="83" t="str">
        <f t="shared" si="386"/>
        <v>Zoë Condon</v>
      </c>
      <c r="R463" s="83" t="str">
        <f t="shared" si="387"/>
        <v>Divine Saviour</v>
      </c>
      <c r="S463" s="99" t="str">
        <f t="shared" si="419"/>
        <v>___________</v>
      </c>
    </row>
    <row r="464" spans="1:19" ht="20.100000000000001" customHeight="1" x14ac:dyDescent="0.2">
      <c r="A464" s="85" t="str">
        <f t="shared" si="441"/>
        <v>1018</v>
      </c>
      <c r="B464" s="83">
        <f t="shared" ref="B464:C464" si="449">B463</f>
        <v>10</v>
      </c>
      <c r="C464" s="117">
        <f t="shared" si="449"/>
        <v>1</v>
      </c>
      <c r="D464" s="118">
        <f t="shared" si="444"/>
        <v>8</v>
      </c>
      <c r="E464" s="116" t="str">
        <f>IFERROR(VLOOKUP(CONCATENATE(TEXT($B464,0),TEXT($C464,0),TEXT($D464,0)),'Input and Results'!$S:$V,E$1,),"")</f>
        <v/>
      </c>
      <c r="F464" s="116" t="str">
        <f>IFERROR(VLOOKUP(CONCATENATE(TEXT($B464,0),TEXT($C464,0),TEXT($D464,0)),'Input and Results'!$S:$V,F$1,),"")</f>
        <v/>
      </c>
      <c r="G464" s="121" t="str">
        <f>IFERROR(VLOOKUP(CONCATENATE(TEXT($B464,0),TEXT($C464,0),TEXT($D464,0)),'Input and Results'!$S:$V,G$1,),"")</f>
        <v/>
      </c>
      <c r="H464" s="122"/>
      <c r="I464" s="123"/>
      <c r="J464" s="124"/>
      <c r="M464" s="131" t="str">
        <f t="shared" si="436"/>
        <v>8</v>
      </c>
      <c r="N464" s="131" t="str">
        <f t="shared" si="437"/>
        <v>10</v>
      </c>
      <c r="O464" s="86" t="str">
        <f>IF(N464&lt;&gt;"",VLOOKUP($N464,'Events and Heat count'!$B:$D,2,)&amp;" - "&amp;VLOOKUP($N464,'Events and Heat count'!$B:$D,3,),"")</f>
        <v>Year 5 Girls - 50m Breaststroke</v>
      </c>
      <c r="P464" s="86" t="str">
        <f t="shared" si="438"/>
        <v>1</v>
      </c>
      <c r="Q464" s="83" t="str">
        <f t="shared" si="386"/>
        <v/>
      </c>
      <c r="R464" s="83" t="str">
        <f t="shared" si="387"/>
        <v/>
      </c>
      <c r="S464" s="99" t="str">
        <f t="shared" si="419"/>
        <v>___________</v>
      </c>
    </row>
    <row r="465" spans="1:19" s="87" customFormat="1" ht="249.95" customHeight="1" x14ac:dyDescent="0.2">
      <c r="B465" s="87">
        <f t="shared" ref="B465:C465" si="450">B464</f>
        <v>10</v>
      </c>
      <c r="C465" s="117">
        <f t="shared" si="450"/>
        <v>1</v>
      </c>
      <c r="D465" s="117"/>
      <c r="E465" s="117"/>
      <c r="F465" s="117"/>
      <c r="G465" s="117"/>
      <c r="H465" s="117"/>
      <c r="I465" s="125"/>
      <c r="J465" s="125"/>
      <c r="M465" s="104" t="str">
        <f t="shared" si="436"/>
        <v/>
      </c>
      <c r="N465" s="104" t="str">
        <f t="shared" si="437"/>
        <v/>
      </c>
      <c r="O465" s="86" t="str">
        <f>IF(N465&lt;&gt;"",VLOOKUP($N465,'Events and Heat count'!$B:$D,2,)&amp;" - "&amp;VLOOKUP($N465,'Events and Heat count'!$B:$D,3,),"")</f>
        <v/>
      </c>
      <c r="P465" s="86" t="str">
        <f t="shared" si="438"/>
        <v/>
      </c>
      <c r="Q465" s="83" t="str">
        <f t="shared" si="386"/>
        <v/>
      </c>
      <c r="R465" s="83" t="str">
        <f t="shared" si="387"/>
        <v/>
      </c>
      <c r="S465" s="99" t="str">
        <f t="shared" si="419"/>
        <v/>
      </c>
    </row>
    <row r="466" spans="1:19" ht="20.100000000000001" customHeight="1" x14ac:dyDescent="0.2">
      <c r="B466" s="83">
        <f t="shared" ref="B466" si="451">B465</f>
        <v>10</v>
      </c>
      <c r="C466" s="103" t="s">
        <v>368</v>
      </c>
      <c r="D466" s="119">
        <f>D452</f>
        <v>10</v>
      </c>
      <c r="E466" s="103" t="str">
        <f t="shared" ref="E466:F466" si="452">E452</f>
        <v>Year 5 Girls</v>
      </c>
      <c r="F466" s="103" t="str">
        <f t="shared" si="452"/>
        <v>50m Breaststroke</v>
      </c>
      <c r="G466" s="103"/>
      <c r="H466" s="103"/>
      <c r="I466" s="120"/>
      <c r="J466" s="120"/>
      <c r="M466" s="104" t="str">
        <f t="shared" si="436"/>
        <v/>
      </c>
      <c r="N466" s="104" t="str">
        <f t="shared" si="437"/>
        <v/>
      </c>
      <c r="O466" s="86" t="str">
        <f>IF(N466&lt;&gt;"",VLOOKUP($N466,'Events and Heat count'!$B:$D,2,)&amp;" - "&amp;VLOOKUP($N466,'Events and Heat count'!$B:$D,3,),"")</f>
        <v/>
      </c>
      <c r="P466" s="86" t="str">
        <f t="shared" si="438"/>
        <v/>
      </c>
      <c r="Q466" s="83" t="str">
        <f t="shared" si="386"/>
        <v/>
      </c>
      <c r="R466" s="83" t="str">
        <f t="shared" si="387"/>
        <v/>
      </c>
      <c r="S466" s="99" t="str">
        <f t="shared" si="419"/>
        <v/>
      </c>
    </row>
    <row r="467" spans="1:19" s="87" customFormat="1" ht="5.0999999999999996" customHeight="1" x14ac:dyDescent="0.2">
      <c r="B467" s="87">
        <f t="shared" ref="B467" si="453">B466</f>
        <v>10</v>
      </c>
      <c r="C467" s="117"/>
      <c r="D467" s="117"/>
      <c r="E467" s="117"/>
      <c r="F467" s="117"/>
      <c r="G467" s="117"/>
      <c r="H467" s="117"/>
      <c r="I467" s="125"/>
      <c r="J467" s="125"/>
      <c r="M467" s="104" t="str">
        <f t="shared" si="436"/>
        <v/>
      </c>
      <c r="N467" s="104" t="str">
        <f t="shared" si="437"/>
        <v/>
      </c>
      <c r="O467" s="86" t="str">
        <f>IF(N467&lt;&gt;"",VLOOKUP($N467,'Events and Heat count'!$B:$D,2,)&amp;" - "&amp;VLOOKUP($N467,'Events and Heat count'!$B:$D,3,),"")</f>
        <v/>
      </c>
      <c r="P467" s="86" t="str">
        <f t="shared" si="438"/>
        <v/>
      </c>
      <c r="Q467" s="83" t="str">
        <f t="shared" si="386"/>
        <v/>
      </c>
      <c r="R467" s="83" t="str">
        <f t="shared" si="387"/>
        <v/>
      </c>
      <c r="S467" s="99" t="str">
        <f t="shared" si="419"/>
        <v/>
      </c>
    </row>
    <row r="468" spans="1:19" ht="15" customHeight="1" x14ac:dyDescent="0.2">
      <c r="A468" s="85"/>
      <c r="B468" s="83">
        <f t="shared" ref="B468" si="454">B467</f>
        <v>10</v>
      </c>
      <c r="C468" s="117">
        <f>E468</f>
        <v>2</v>
      </c>
      <c r="D468" s="103" t="s">
        <v>367</v>
      </c>
      <c r="E468" s="119">
        <v>2</v>
      </c>
      <c r="M468" s="104" t="str">
        <f t="shared" si="436"/>
        <v/>
      </c>
      <c r="N468" s="104" t="str">
        <f t="shared" si="437"/>
        <v/>
      </c>
      <c r="O468" s="86" t="str">
        <f>IF(N468&lt;&gt;"",VLOOKUP($N468,'Events and Heat count'!$B:$D,2,)&amp;" - "&amp;VLOOKUP($N468,'Events and Heat count'!$B:$D,3,),"")</f>
        <v/>
      </c>
      <c r="P468" s="86" t="str">
        <f t="shared" si="438"/>
        <v/>
      </c>
      <c r="Q468" s="83" t="str">
        <f t="shared" si="386"/>
        <v/>
      </c>
      <c r="R468" s="83" t="str">
        <f t="shared" si="387"/>
        <v/>
      </c>
      <c r="S468" s="99" t="str">
        <f t="shared" si="419"/>
        <v/>
      </c>
    </row>
    <row r="469" spans="1:19" ht="5.0999999999999996" customHeight="1" x14ac:dyDescent="0.2">
      <c r="A469" s="85"/>
      <c r="B469" s="83">
        <f t="shared" ref="B469" si="455">B468</f>
        <v>10</v>
      </c>
      <c r="C469" s="117">
        <f>C468</f>
        <v>2</v>
      </c>
      <c r="M469" s="104" t="str">
        <f t="shared" si="436"/>
        <v/>
      </c>
      <c r="N469" s="104" t="str">
        <f t="shared" si="437"/>
        <v/>
      </c>
      <c r="O469" s="86" t="str">
        <f>IF(N469&lt;&gt;"",VLOOKUP($N469,'Events and Heat count'!$B:$D,2,)&amp;" - "&amp;VLOOKUP($N469,'Events and Heat count'!$B:$D,3,),"")</f>
        <v/>
      </c>
      <c r="P469" s="86" t="str">
        <f t="shared" si="438"/>
        <v/>
      </c>
      <c r="Q469" s="83" t="str">
        <f t="shared" si="386"/>
        <v/>
      </c>
      <c r="R469" s="83" t="str">
        <f t="shared" si="387"/>
        <v/>
      </c>
      <c r="S469" s="99" t="str">
        <f t="shared" si="419"/>
        <v/>
      </c>
    </row>
    <row r="470" spans="1:19" ht="15" customHeight="1" x14ac:dyDescent="0.2">
      <c r="A470" s="85"/>
      <c r="B470" s="83">
        <f t="shared" ref="B470:C470" si="456">B469</f>
        <v>10</v>
      </c>
      <c r="C470" s="117">
        <f t="shared" si="456"/>
        <v>2</v>
      </c>
      <c r="D470" s="103" t="s">
        <v>366</v>
      </c>
      <c r="E470" s="103" t="s">
        <v>369</v>
      </c>
      <c r="F470" s="103" t="s">
        <v>374</v>
      </c>
      <c r="G470" s="103" t="s">
        <v>380</v>
      </c>
      <c r="H470" s="103"/>
      <c r="I470" s="120" t="s">
        <v>381</v>
      </c>
      <c r="J470" s="120" t="s">
        <v>382</v>
      </c>
      <c r="M470" s="104" t="str">
        <f t="shared" si="436"/>
        <v/>
      </c>
      <c r="N470" s="104" t="str">
        <f t="shared" si="437"/>
        <v/>
      </c>
      <c r="O470" s="86" t="str">
        <f>IF(N470&lt;&gt;"",VLOOKUP($N470,'Events and Heat count'!$B:$D,2,)&amp;" - "&amp;VLOOKUP($N470,'Events and Heat count'!$B:$D,3,),"")</f>
        <v/>
      </c>
      <c r="P470" s="86" t="str">
        <f t="shared" si="438"/>
        <v/>
      </c>
      <c r="Q470" s="83" t="str">
        <f t="shared" si="386"/>
        <v/>
      </c>
      <c r="R470" s="83" t="str">
        <f t="shared" si="387"/>
        <v/>
      </c>
      <c r="S470" s="99" t="str">
        <f t="shared" si="419"/>
        <v/>
      </c>
    </row>
    <row r="471" spans="1:19" ht="20.100000000000001" customHeight="1" x14ac:dyDescent="0.2">
      <c r="A471" s="85" t="str">
        <f>CONCATENATE(TEXT($B471,0),TEXT($C471,0),TEXT($D471,0))</f>
        <v>1021</v>
      </c>
      <c r="B471" s="83">
        <f t="shared" ref="B471:C471" si="457">B470</f>
        <v>10</v>
      </c>
      <c r="C471" s="117">
        <f t="shared" si="457"/>
        <v>2</v>
      </c>
      <c r="D471" s="118">
        <v>1</v>
      </c>
      <c r="E471" s="116" t="str">
        <f>IFERROR(VLOOKUP(CONCATENATE(TEXT($B471,0),TEXT($C471,0),TEXT($D471,0)),'Input and Results'!$S:$V,E$1,),"")</f>
        <v>Maisie Dickinson</v>
      </c>
      <c r="F471" s="116" t="str">
        <f>IFERROR(VLOOKUP(CONCATENATE(TEXT($B471,0),TEXT($C471,0),TEXT($D471,0)),'Input and Results'!$S:$V,F$1,),"")</f>
        <v>High March</v>
      </c>
      <c r="G471" s="121">
        <f>IFERROR(VLOOKUP(CONCATENATE(TEXT($B471,0),TEXT($C471,0),TEXT($D471,0)),'Input and Results'!$S:$V,G$1,),"")</f>
        <v>54.16</v>
      </c>
      <c r="H471" s="122">
        <v>53.29</v>
      </c>
      <c r="I471" s="123"/>
      <c r="J471" s="124"/>
      <c r="M471" s="131" t="str">
        <f t="shared" si="436"/>
        <v>1</v>
      </c>
      <c r="N471" s="131" t="str">
        <f t="shared" si="437"/>
        <v>10</v>
      </c>
      <c r="O471" s="86" t="str">
        <f>IF(N471&lt;&gt;"",VLOOKUP($N471,'Events and Heat count'!$B:$D,2,)&amp;" - "&amp;VLOOKUP($N471,'Events and Heat count'!$B:$D,3,),"")</f>
        <v>Year 5 Girls - 50m Breaststroke</v>
      </c>
      <c r="P471" s="86" t="str">
        <f t="shared" si="438"/>
        <v>2</v>
      </c>
      <c r="Q471" s="83" t="str">
        <f t="shared" si="386"/>
        <v>Maisie Dickinson</v>
      </c>
      <c r="R471" s="83" t="str">
        <f t="shared" si="387"/>
        <v>High March</v>
      </c>
      <c r="S471" s="99" t="str">
        <f t="shared" si="419"/>
        <v>___________</v>
      </c>
    </row>
    <row r="472" spans="1:19" ht="20.100000000000001" customHeight="1" x14ac:dyDescent="0.2">
      <c r="A472" s="85" t="str">
        <f t="shared" ref="A472:A478" si="458">CONCATENATE(TEXT($B472,0),TEXT($C472,0),TEXT($D472,0))</f>
        <v>1022</v>
      </c>
      <c r="B472" s="83">
        <f t="shared" ref="B472:C472" si="459">B471</f>
        <v>10</v>
      </c>
      <c r="C472" s="117">
        <f t="shared" si="459"/>
        <v>2</v>
      </c>
      <c r="D472" s="118">
        <f>D471+1</f>
        <v>2</v>
      </c>
      <c r="E472" s="116" t="str">
        <f>IFERROR(VLOOKUP(CONCATENATE(TEXT($B472,0),TEXT($C472,0),TEXT($D472,0)),'Input and Results'!$S:$V,E$1,),"")</f>
        <v>Molly Hagan</v>
      </c>
      <c r="F472" s="116" t="str">
        <f>IFERROR(VLOOKUP(CONCATENATE(TEXT($B472,0),TEXT($C472,0),TEXT($D472,0)),'Input and Results'!$S:$V,F$1,),"")</f>
        <v>Heath Mount</v>
      </c>
      <c r="G472" s="121">
        <f>IFERROR(VLOOKUP(CONCATENATE(TEXT($B472,0),TEXT($C472,0),TEXT($D472,0)),'Input and Results'!$S:$V,G$1,),"")</f>
        <v>53.57</v>
      </c>
      <c r="H472" s="122">
        <v>48.21</v>
      </c>
      <c r="I472" s="123"/>
      <c r="J472" s="124"/>
      <c r="M472" s="131" t="str">
        <f t="shared" si="436"/>
        <v>2</v>
      </c>
      <c r="N472" s="131" t="str">
        <f t="shared" si="437"/>
        <v>10</v>
      </c>
      <c r="O472" s="86" t="str">
        <f>IF(N472&lt;&gt;"",VLOOKUP($N472,'Events and Heat count'!$B:$D,2,)&amp;" - "&amp;VLOOKUP($N472,'Events and Heat count'!$B:$D,3,),"")</f>
        <v>Year 5 Girls - 50m Breaststroke</v>
      </c>
      <c r="P472" s="86" t="str">
        <f t="shared" si="438"/>
        <v>2</v>
      </c>
      <c r="Q472" s="83" t="str">
        <f t="shared" si="386"/>
        <v>Molly Hagan</v>
      </c>
      <c r="R472" s="83" t="str">
        <f t="shared" si="387"/>
        <v>Heath Mount</v>
      </c>
      <c r="S472" s="99" t="str">
        <f t="shared" si="419"/>
        <v>___________</v>
      </c>
    </row>
    <row r="473" spans="1:19" ht="20.100000000000001" customHeight="1" x14ac:dyDescent="0.2">
      <c r="A473" s="85" t="str">
        <f t="shared" si="458"/>
        <v>1023</v>
      </c>
      <c r="B473" s="83">
        <f t="shared" ref="B473:C473" si="460">B472</f>
        <v>10</v>
      </c>
      <c r="C473" s="117">
        <f t="shared" si="460"/>
        <v>2</v>
      </c>
      <c r="D473" s="118">
        <f t="shared" ref="D473:D478" si="461">D472+1</f>
        <v>3</v>
      </c>
      <c r="E473" s="116" t="str">
        <f>IFERROR(VLOOKUP(CONCATENATE(TEXT($B473,0),TEXT($C473,0),TEXT($D473,0)),'Input and Results'!$S:$V,E$1,),"")</f>
        <v>Maya Ghosh</v>
      </c>
      <c r="F473" s="116" t="str">
        <f>IFERROR(VLOOKUP(CONCATENATE(TEXT($B473,0),TEXT($C473,0),TEXT($D473,0)),'Input and Results'!$S:$V,F$1,),"")</f>
        <v>Manor Lodge</v>
      </c>
      <c r="G473" s="121">
        <f>IFERROR(VLOOKUP(CONCATENATE(TEXT($B473,0),TEXT($C473,0),TEXT($D473,0)),'Input and Results'!$S:$V,G$1,),"")</f>
        <v>52.43</v>
      </c>
      <c r="H473" s="122">
        <v>51.66</v>
      </c>
      <c r="I473" s="123"/>
      <c r="J473" s="124"/>
      <c r="M473" s="131" t="str">
        <f t="shared" si="436"/>
        <v>3</v>
      </c>
      <c r="N473" s="131" t="str">
        <f t="shared" si="437"/>
        <v>10</v>
      </c>
      <c r="O473" s="86" t="str">
        <f>IF(N473&lt;&gt;"",VLOOKUP($N473,'Events and Heat count'!$B:$D,2,)&amp;" - "&amp;VLOOKUP($N473,'Events and Heat count'!$B:$D,3,),"")</f>
        <v>Year 5 Girls - 50m Breaststroke</v>
      </c>
      <c r="P473" s="86" t="str">
        <f t="shared" si="438"/>
        <v>2</v>
      </c>
      <c r="Q473" s="83" t="str">
        <f t="shared" si="386"/>
        <v>Maya Ghosh</v>
      </c>
      <c r="R473" s="83" t="str">
        <f t="shared" si="387"/>
        <v>Manor Lodge</v>
      </c>
      <c r="S473" s="99" t="str">
        <f t="shared" si="419"/>
        <v>___________</v>
      </c>
    </row>
    <row r="474" spans="1:19" ht="20.100000000000001" customHeight="1" x14ac:dyDescent="0.2">
      <c r="A474" s="85" t="str">
        <f t="shared" si="458"/>
        <v>1024</v>
      </c>
      <c r="B474" s="83">
        <f t="shared" ref="B474:C474" si="462">B473</f>
        <v>10</v>
      </c>
      <c r="C474" s="117">
        <f t="shared" si="462"/>
        <v>2</v>
      </c>
      <c r="D474" s="118">
        <f t="shared" si="461"/>
        <v>4</v>
      </c>
      <c r="E474" s="116" t="str">
        <f>IFERROR(VLOOKUP(CONCATENATE(TEXT($B474,0),TEXT($C474,0),TEXT($D474,0)),'Input and Results'!$S:$V,E$1,),"")</f>
        <v>Zara Holligan</v>
      </c>
      <c r="F474" s="116" t="str">
        <f>IFERROR(VLOOKUP(CONCATENATE(TEXT($B474,0),TEXT($C474,0),TEXT($D474,0)),'Input and Results'!$S:$V,F$1,),"")</f>
        <v>Maltman's Green</v>
      </c>
      <c r="G474" s="121">
        <f>IFERROR(VLOOKUP(CONCATENATE(TEXT($B474,0),TEXT($C474,0),TEXT($D474,0)),'Input and Results'!$S:$V,G$1,),"")</f>
        <v>50.62</v>
      </c>
      <c r="H474" s="122">
        <v>51.36</v>
      </c>
      <c r="I474" s="123"/>
      <c r="J474" s="124"/>
      <c r="M474" s="131" t="str">
        <f t="shared" si="436"/>
        <v>4</v>
      </c>
      <c r="N474" s="131" t="str">
        <f t="shared" si="437"/>
        <v>10</v>
      </c>
      <c r="O474" s="86" t="str">
        <f>IF(N474&lt;&gt;"",VLOOKUP($N474,'Events and Heat count'!$B:$D,2,)&amp;" - "&amp;VLOOKUP($N474,'Events and Heat count'!$B:$D,3,),"")</f>
        <v>Year 5 Girls - 50m Breaststroke</v>
      </c>
      <c r="P474" s="86" t="str">
        <f t="shared" si="438"/>
        <v>2</v>
      </c>
      <c r="Q474" s="83" t="str">
        <f t="shared" si="386"/>
        <v>Zara Holligan</v>
      </c>
      <c r="R474" s="83" t="str">
        <f t="shared" si="387"/>
        <v>Maltman's Green</v>
      </c>
      <c r="S474" s="99" t="str">
        <f t="shared" si="419"/>
        <v>___________</v>
      </c>
    </row>
    <row r="475" spans="1:19" ht="20.100000000000001" customHeight="1" x14ac:dyDescent="0.2">
      <c r="A475" s="85" t="str">
        <f t="shared" si="458"/>
        <v>1025</v>
      </c>
      <c r="B475" s="83">
        <f t="shared" ref="B475:C475" si="463">B474</f>
        <v>10</v>
      </c>
      <c r="C475" s="117">
        <f t="shared" si="463"/>
        <v>2</v>
      </c>
      <c r="D475" s="118">
        <f t="shared" si="461"/>
        <v>5</v>
      </c>
      <c r="E475" s="116" t="str">
        <f>IFERROR(VLOOKUP(CONCATENATE(TEXT($B475,0),TEXT($C475,0),TEXT($D475,0)),'Input and Results'!$S:$V,E$1,),"")</f>
        <v>Amber Harber</v>
      </c>
      <c r="F475" s="116" t="str">
        <f>IFERROR(VLOOKUP(CONCATENATE(TEXT($B475,0),TEXT($C475,0),TEXT($D475,0)),'Input and Results'!$S:$V,F$1,),"")</f>
        <v>Killigrew</v>
      </c>
      <c r="G475" s="121">
        <f>IFERROR(VLOOKUP(CONCATENATE(TEXT($B475,0),TEXT($C475,0),TEXT($D475,0)),'Input and Results'!$S:$V,G$1,),"")</f>
        <v>50.26</v>
      </c>
      <c r="H475" s="122">
        <v>50.98</v>
      </c>
      <c r="I475" s="123"/>
      <c r="J475" s="124"/>
      <c r="M475" s="131" t="str">
        <f t="shared" si="436"/>
        <v>5</v>
      </c>
      <c r="N475" s="131" t="str">
        <f t="shared" si="437"/>
        <v>10</v>
      </c>
      <c r="O475" s="86" t="str">
        <f>IF(N475&lt;&gt;"",VLOOKUP($N475,'Events and Heat count'!$B:$D,2,)&amp;" - "&amp;VLOOKUP($N475,'Events and Heat count'!$B:$D,3,),"")</f>
        <v>Year 5 Girls - 50m Breaststroke</v>
      </c>
      <c r="P475" s="86" t="str">
        <f t="shared" si="438"/>
        <v>2</v>
      </c>
      <c r="Q475" s="83" t="str">
        <f t="shared" si="386"/>
        <v>Amber Harber</v>
      </c>
      <c r="R475" s="83" t="str">
        <f t="shared" si="387"/>
        <v>Killigrew</v>
      </c>
      <c r="S475" s="99" t="str">
        <f t="shared" si="419"/>
        <v>___________</v>
      </c>
    </row>
    <row r="476" spans="1:19" ht="20.100000000000001" customHeight="1" x14ac:dyDescent="0.2">
      <c r="A476" s="85" t="str">
        <f t="shared" si="458"/>
        <v>1026</v>
      </c>
      <c r="B476" s="83">
        <f t="shared" ref="B476:C476" si="464">B475</f>
        <v>10</v>
      </c>
      <c r="C476" s="117">
        <f t="shared" si="464"/>
        <v>2</v>
      </c>
      <c r="D476" s="118">
        <f t="shared" si="461"/>
        <v>6</v>
      </c>
      <c r="E476" s="116" t="str">
        <f>IFERROR(VLOOKUP(CONCATENATE(TEXT($B476,0),TEXT($C476,0),TEXT($D476,0)),'Input and Results'!$S:$V,E$1,),"")</f>
        <v>Ellie Dooris</v>
      </c>
      <c r="F476" s="116" t="str">
        <f>IFERROR(VLOOKUP(CONCATENATE(TEXT($B476,0),TEXT($C476,0),TEXT($D476,0)),'Input and Results'!$S:$V,F$1,),"")</f>
        <v>Copthorne Prep</v>
      </c>
      <c r="G476" s="121">
        <f>IFERROR(VLOOKUP(CONCATENATE(TEXT($B476,0),TEXT($C476,0),TEXT($D476,0)),'Input and Results'!$S:$V,G$1,),"")</f>
        <v>50.77</v>
      </c>
      <c r="H476" s="122">
        <v>51.46</v>
      </c>
      <c r="I476" s="123"/>
      <c r="J476" s="124"/>
      <c r="M476" s="131" t="str">
        <f t="shared" si="436"/>
        <v>6</v>
      </c>
      <c r="N476" s="131" t="str">
        <f t="shared" si="437"/>
        <v>10</v>
      </c>
      <c r="O476" s="86" t="str">
        <f>IF(N476&lt;&gt;"",VLOOKUP($N476,'Events and Heat count'!$B:$D,2,)&amp;" - "&amp;VLOOKUP($N476,'Events and Heat count'!$B:$D,3,),"")</f>
        <v>Year 5 Girls - 50m Breaststroke</v>
      </c>
      <c r="P476" s="86" t="str">
        <f t="shared" si="438"/>
        <v>2</v>
      </c>
      <c r="Q476" s="83" t="str">
        <f t="shared" ref="Q476:Q539" si="465">IF($A476&lt;&gt;0,VLOOKUP($A476,$A:$F,5,),"")</f>
        <v>Ellie Dooris</v>
      </c>
      <c r="R476" s="83" t="str">
        <f t="shared" ref="R476:R539" si="466">IF($A476&lt;&gt;0,VLOOKUP($A476,$A:$F,6,),"")</f>
        <v>Copthorne Prep</v>
      </c>
      <c r="S476" s="99" t="str">
        <f t="shared" si="419"/>
        <v>___________</v>
      </c>
    </row>
    <row r="477" spans="1:19" ht="20.100000000000001" customHeight="1" x14ac:dyDescent="0.2">
      <c r="A477" s="85" t="str">
        <f t="shared" si="458"/>
        <v>1027</v>
      </c>
      <c r="B477" s="83">
        <f t="shared" ref="B477:C477" si="467">B476</f>
        <v>10</v>
      </c>
      <c r="C477" s="117">
        <f t="shared" si="467"/>
        <v>2</v>
      </c>
      <c r="D477" s="118">
        <f t="shared" si="461"/>
        <v>7</v>
      </c>
      <c r="E477" s="116" t="str">
        <f>IFERROR(VLOOKUP(CONCATENATE(TEXT($B477,0),TEXT($C477,0),TEXT($D477,0)),'Input and Results'!$S:$V,E$1,),"")</f>
        <v>Olivia Riley</v>
      </c>
      <c r="F477" s="116" t="str">
        <f>IFERROR(VLOOKUP(CONCATENATE(TEXT($B477,0),TEXT($C477,0),TEXT($D477,0)),'Input and Results'!$S:$V,F$1,),"")</f>
        <v>De Havilland</v>
      </c>
      <c r="G477" s="121">
        <f>IFERROR(VLOOKUP(CONCATENATE(TEXT($B477,0),TEXT($C477,0),TEXT($D477,0)),'Input and Results'!$S:$V,G$1,),"")</f>
        <v>53.22</v>
      </c>
      <c r="H477" s="122">
        <v>52.57</v>
      </c>
      <c r="I477" s="123"/>
      <c r="J477" s="124"/>
      <c r="M477" s="131" t="str">
        <f t="shared" si="436"/>
        <v>7</v>
      </c>
      <c r="N477" s="131" t="str">
        <f t="shared" si="437"/>
        <v>10</v>
      </c>
      <c r="O477" s="86" t="str">
        <f>IF(N477&lt;&gt;"",VLOOKUP($N477,'Events and Heat count'!$B:$D,2,)&amp;" - "&amp;VLOOKUP($N477,'Events and Heat count'!$B:$D,3,),"")</f>
        <v>Year 5 Girls - 50m Breaststroke</v>
      </c>
      <c r="P477" s="86" t="str">
        <f t="shared" si="438"/>
        <v>2</v>
      </c>
      <c r="Q477" s="83" t="str">
        <f t="shared" si="465"/>
        <v>Olivia Riley</v>
      </c>
      <c r="R477" s="83" t="str">
        <f t="shared" si="466"/>
        <v>De Havilland</v>
      </c>
      <c r="S477" s="99" t="str">
        <f t="shared" si="419"/>
        <v>___________</v>
      </c>
    </row>
    <row r="478" spans="1:19" ht="20.100000000000001" customHeight="1" x14ac:dyDescent="0.2">
      <c r="A478" s="85" t="str">
        <f t="shared" si="458"/>
        <v>1028</v>
      </c>
      <c r="B478" s="83">
        <f t="shared" ref="B478:C478" si="468">B477</f>
        <v>10</v>
      </c>
      <c r="C478" s="117">
        <f t="shared" si="468"/>
        <v>2</v>
      </c>
      <c r="D478" s="118">
        <f t="shared" si="461"/>
        <v>8</v>
      </c>
      <c r="E478" s="116" t="str">
        <f>IFERROR(VLOOKUP(CONCATENATE(TEXT($B478,0),TEXT($C478,0),TEXT($D478,0)),'Input and Results'!$S:$V,E$1,),"")</f>
        <v>Annie Reynolds</v>
      </c>
      <c r="F478" s="116" t="str">
        <f>IFERROR(VLOOKUP(CONCATENATE(TEXT($B478,0),TEXT($C478,0),TEXT($D478,0)),'Input and Results'!$S:$V,F$1,),"")</f>
        <v>Heatherton House</v>
      </c>
      <c r="G478" s="121">
        <f>IFERROR(VLOOKUP(CONCATENATE(TEXT($B478,0),TEXT($C478,0),TEXT($D478,0)),'Input and Results'!$S:$V,G$1,),"")</f>
        <v>54.09</v>
      </c>
      <c r="H478" s="122">
        <v>52.33</v>
      </c>
      <c r="I478" s="123"/>
      <c r="J478" s="124"/>
      <c r="M478" s="131" t="str">
        <f t="shared" si="436"/>
        <v>8</v>
      </c>
      <c r="N478" s="131" t="str">
        <f t="shared" si="437"/>
        <v>10</v>
      </c>
      <c r="O478" s="86" t="str">
        <f>IF(N478&lt;&gt;"",VLOOKUP($N478,'Events and Heat count'!$B:$D,2,)&amp;" - "&amp;VLOOKUP($N478,'Events and Heat count'!$B:$D,3,),"")</f>
        <v>Year 5 Girls - 50m Breaststroke</v>
      </c>
      <c r="P478" s="86" t="str">
        <f t="shared" si="438"/>
        <v>2</v>
      </c>
      <c r="Q478" s="83" t="str">
        <f t="shared" si="465"/>
        <v>Annie Reynolds</v>
      </c>
      <c r="R478" s="83" t="str">
        <f t="shared" si="466"/>
        <v>Heatherton House</v>
      </c>
      <c r="S478" s="99" t="str">
        <f t="shared" si="419"/>
        <v>___________</v>
      </c>
    </row>
    <row r="479" spans="1:19" s="87" customFormat="1" ht="249.95" customHeight="1" x14ac:dyDescent="0.2">
      <c r="B479" s="87">
        <f t="shared" ref="B479:C479" si="469">B478</f>
        <v>10</v>
      </c>
      <c r="C479" s="117">
        <f t="shared" si="469"/>
        <v>2</v>
      </c>
      <c r="D479" s="117"/>
      <c r="E479" s="117"/>
      <c r="F479" s="117"/>
      <c r="G479" s="117"/>
      <c r="H479" s="117"/>
      <c r="I479" s="125"/>
      <c r="J479" s="125"/>
      <c r="M479" s="104" t="str">
        <f t="shared" si="436"/>
        <v/>
      </c>
      <c r="N479" s="104" t="str">
        <f t="shared" si="437"/>
        <v/>
      </c>
      <c r="O479" s="86" t="str">
        <f>IF(N479&lt;&gt;"",VLOOKUP($N479,'Events and Heat count'!$B:$D,2,)&amp;" - "&amp;VLOOKUP($N479,'Events and Heat count'!$B:$D,3,),"")</f>
        <v/>
      </c>
      <c r="P479" s="86" t="str">
        <f t="shared" si="438"/>
        <v/>
      </c>
      <c r="Q479" s="83" t="str">
        <f t="shared" si="465"/>
        <v/>
      </c>
      <c r="R479" s="83" t="str">
        <f t="shared" si="466"/>
        <v/>
      </c>
      <c r="S479" s="99" t="str">
        <f t="shared" si="419"/>
        <v/>
      </c>
    </row>
    <row r="480" spans="1:19" ht="20.100000000000001" customHeight="1" x14ac:dyDescent="0.2">
      <c r="B480" s="83">
        <f t="shared" ref="B480" si="470">B479</f>
        <v>10</v>
      </c>
      <c r="C480" s="103" t="s">
        <v>368</v>
      </c>
      <c r="D480" s="119">
        <f>D466</f>
        <v>10</v>
      </c>
      <c r="E480" s="103" t="str">
        <f t="shared" ref="E480:F480" si="471">E466</f>
        <v>Year 5 Girls</v>
      </c>
      <c r="F480" s="103" t="str">
        <f t="shared" si="471"/>
        <v>50m Breaststroke</v>
      </c>
      <c r="G480" s="103"/>
      <c r="H480" s="103"/>
      <c r="I480" s="120"/>
      <c r="J480" s="120"/>
      <c r="M480" s="104" t="str">
        <f t="shared" si="436"/>
        <v/>
      </c>
      <c r="N480" s="104" t="str">
        <f t="shared" si="437"/>
        <v/>
      </c>
      <c r="O480" s="86" t="str">
        <f>IF(N480&lt;&gt;"",VLOOKUP($N480,'Events and Heat count'!$B:$D,2,)&amp;" - "&amp;VLOOKUP($N480,'Events and Heat count'!$B:$D,3,),"")</f>
        <v/>
      </c>
      <c r="P480" s="86" t="str">
        <f t="shared" si="438"/>
        <v/>
      </c>
      <c r="Q480" s="83" t="str">
        <f t="shared" si="465"/>
        <v/>
      </c>
      <c r="R480" s="83" t="str">
        <f t="shared" si="466"/>
        <v/>
      </c>
      <c r="S480" s="99" t="str">
        <f t="shared" si="419"/>
        <v/>
      </c>
    </row>
    <row r="481" spans="1:19" s="87" customFormat="1" ht="5.0999999999999996" customHeight="1" x14ac:dyDescent="0.2">
      <c r="B481" s="87">
        <f t="shared" ref="B481" si="472">B480</f>
        <v>10</v>
      </c>
      <c r="C481" s="117"/>
      <c r="D481" s="117"/>
      <c r="E481" s="117"/>
      <c r="F481" s="117"/>
      <c r="G481" s="117"/>
      <c r="H481" s="117"/>
      <c r="I481" s="125"/>
      <c r="J481" s="125"/>
      <c r="M481" s="104" t="str">
        <f t="shared" si="436"/>
        <v/>
      </c>
      <c r="N481" s="104" t="str">
        <f t="shared" si="437"/>
        <v/>
      </c>
      <c r="O481" s="86" t="str">
        <f>IF(N481&lt;&gt;"",VLOOKUP($N481,'Events and Heat count'!$B:$D,2,)&amp;" - "&amp;VLOOKUP($N481,'Events and Heat count'!$B:$D,3,),"")</f>
        <v/>
      </c>
      <c r="P481" s="86" t="str">
        <f t="shared" si="438"/>
        <v/>
      </c>
      <c r="Q481" s="83" t="str">
        <f t="shared" si="465"/>
        <v/>
      </c>
      <c r="R481" s="83" t="str">
        <f t="shared" si="466"/>
        <v/>
      </c>
      <c r="S481" s="99" t="str">
        <f t="shared" si="419"/>
        <v/>
      </c>
    </row>
    <row r="482" spans="1:19" ht="15" customHeight="1" x14ac:dyDescent="0.2">
      <c r="A482" s="85"/>
      <c r="B482" s="83">
        <f t="shared" ref="B482" si="473">B481</f>
        <v>10</v>
      </c>
      <c r="C482" s="117">
        <f>E482</f>
        <v>3</v>
      </c>
      <c r="D482" s="103" t="s">
        <v>367</v>
      </c>
      <c r="E482" s="119">
        <v>3</v>
      </c>
      <c r="M482" s="104" t="str">
        <f t="shared" si="436"/>
        <v/>
      </c>
      <c r="N482" s="104" t="str">
        <f t="shared" si="437"/>
        <v/>
      </c>
      <c r="O482" s="86" t="str">
        <f>IF(N482&lt;&gt;"",VLOOKUP($N482,'Events and Heat count'!$B:$D,2,)&amp;" - "&amp;VLOOKUP($N482,'Events and Heat count'!$B:$D,3,),"")</f>
        <v/>
      </c>
      <c r="P482" s="86" t="str">
        <f t="shared" si="438"/>
        <v/>
      </c>
      <c r="Q482" s="83" t="str">
        <f t="shared" si="465"/>
        <v/>
      </c>
      <c r="R482" s="83" t="str">
        <f t="shared" si="466"/>
        <v/>
      </c>
      <c r="S482" s="99" t="str">
        <f t="shared" si="419"/>
        <v/>
      </c>
    </row>
    <row r="483" spans="1:19" ht="5.0999999999999996" customHeight="1" x14ac:dyDescent="0.2">
      <c r="A483" s="85"/>
      <c r="B483" s="83">
        <f t="shared" ref="B483" si="474">B482</f>
        <v>10</v>
      </c>
      <c r="C483" s="117">
        <f>C482</f>
        <v>3</v>
      </c>
      <c r="M483" s="104" t="str">
        <f t="shared" si="436"/>
        <v/>
      </c>
      <c r="N483" s="104" t="str">
        <f t="shared" si="437"/>
        <v/>
      </c>
      <c r="O483" s="86" t="str">
        <f>IF(N483&lt;&gt;"",VLOOKUP($N483,'Events and Heat count'!$B:$D,2,)&amp;" - "&amp;VLOOKUP($N483,'Events and Heat count'!$B:$D,3,),"")</f>
        <v/>
      </c>
      <c r="P483" s="86" t="str">
        <f t="shared" si="438"/>
        <v/>
      </c>
      <c r="Q483" s="83" t="str">
        <f t="shared" si="465"/>
        <v/>
      </c>
      <c r="R483" s="83" t="str">
        <f t="shared" si="466"/>
        <v/>
      </c>
      <c r="S483" s="99" t="str">
        <f t="shared" si="419"/>
        <v/>
      </c>
    </row>
    <row r="484" spans="1:19" ht="15" customHeight="1" x14ac:dyDescent="0.2">
      <c r="A484" s="85"/>
      <c r="B484" s="83">
        <f t="shared" ref="B484:C484" si="475">B483</f>
        <v>10</v>
      </c>
      <c r="C484" s="117">
        <f t="shared" si="475"/>
        <v>3</v>
      </c>
      <c r="D484" s="103" t="s">
        <v>366</v>
      </c>
      <c r="E484" s="103" t="s">
        <v>369</v>
      </c>
      <c r="F484" s="103" t="s">
        <v>374</v>
      </c>
      <c r="G484" s="103" t="s">
        <v>380</v>
      </c>
      <c r="H484" s="103"/>
      <c r="I484" s="120" t="s">
        <v>381</v>
      </c>
      <c r="J484" s="120" t="s">
        <v>382</v>
      </c>
      <c r="M484" s="104" t="str">
        <f t="shared" si="436"/>
        <v/>
      </c>
      <c r="N484" s="104" t="str">
        <f t="shared" si="437"/>
        <v/>
      </c>
      <c r="O484" s="86" t="str">
        <f>IF(N484&lt;&gt;"",VLOOKUP($N484,'Events and Heat count'!$B:$D,2,)&amp;" - "&amp;VLOOKUP($N484,'Events and Heat count'!$B:$D,3,),"")</f>
        <v/>
      </c>
      <c r="P484" s="86" t="str">
        <f t="shared" si="438"/>
        <v/>
      </c>
      <c r="Q484" s="83" t="str">
        <f t="shared" si="465"/>
        <v/>
      </c>
      <c r="R484" s="83" t="str">
        <f t="shared" si="466"/>
        <v/>
      </c>
      <c r="S484" s="99" t="str">
        <f t="shared" si="419"/>
        <v/>
      </c>
    </row>
    <row r="485" spans="1:19" ht="20.100000000000001" customHeight="1" x14ac:dyDescent="0.2">
      <c r="A485" s="85" t="str">
        <f>CONCATENATE(TEXT($B485,0),TEXT($C485,0),TEXT($D485,0))</f>
        <v>1031</v>
      </c>
      <c r="B485" s="83">
        <f t="shared" ref="B485:C485" si="476">B484</f>
        <v>10</v>
      </c>
      <c r="C485" s="117">
        <f t="shared" si="476"/>
        <v>3</v>
      </c>
      <c r="D485" s="118">
        <v>1</v>
      </c>
      <c r="E485" s="116" t="str">
        <f>IFERROR(VLOOKUP(CONCATENATE(TEXT($B485,0),TEXT($C485,0),TEXT($D485,0)),'Input and Results'!$S:$V,E$1,),"")</f>
        <v>Alexandra Braniff</v>
      </c>
      <c r="F485" s="116" t="str">
        <f>IFERROR(VLOOKUP(CONCATENATE(TEXT($B485,0),TEXT($C485,0),TEXT($D485,0)),'Input and Results'!$S:$V,F$1,),"")</f>
        <v>Cassiobury</v>
      </c>
      <c r="G485" s="121">
        <f>IFERROR(VLOOKUP(CONCATENATE(TEXT($B485,0),TEXT($C485,0),TEXT($D485,0)),'Input and Results'!$S:$V,G$1,),"")</f>
        <v>50.18</v>
      </c>
      <c r="H485" s="122">
        <v>48.75</v>
      </c>
      <c r="I485" s="123"/>
      <c r="J485" s="124"/>
      <c r="M485" s="131" t="str">
        <f t="shared" si="436"/>
        <v>1</v>
      </c>
      <c r="N485" s="131" t="str">
        <f t="shared" si="437"/>
        <v>10</v>
      </c>
      <c r="O485" s="86" t="str">
        <f>IF(N485&lt;&gt;"",VLOOKUP($N485,'Events and Heat count'!$B:$D,2,)&amp;" - "&amp;VLOOKUP($N485,'Events and Heat count'!$B:$D,3,),"")</f>
        <v>Year 5 Girls - 50m Breaststroke</v>
      </c>
      <c r="P485" s="86" t="str">
        <f t="shared" si="438"/>
        <v>3</v>
      </c>
      <c r="Q485" s="83" t="str">
        <f t="shared" si="465"/>
        <v>Alexandra Braniff</v>
      </c>
      <c r="R485" s="83" t="str">
        <f t="shared" si="466"/>
        <v>Cassiobury</v>
      </c>
      <c r="S485" s="99" t="str">
        <f t="shared" si="419"/>
        <v>___________</v>
      </c>
    </row>
    <row r="486" spans="1:19" ht="20.100000000000001" customHeight="1" x14ac:dyDescent="0.2">
      <c r="A486" s="85" t="str">
        <f t="shared" ref="A486:A492" si="477">CONCATENATE(TEXT($B486,0),TEXT($C486,0),TEXT($D486,0))</f>
        <v>1032</v>
      </c>
      <c r="B486" s="83">
        <f t="shared" ref="B486:C486" si="478">B485</f>
        <v>10</v>
      </c>
      <c r="C486" s="117">
        <f t="shared" si="478"/>
        <v>3</v>
      </c>
      <c r="D486" s="118">
        <f>D485+1</f>
        <v>2</v>
      </c>
      <c r="E486" s="116" t="str">
        <f>IFERROR(VLOOKUP(CONCATENATE(TEXT($B486,0),TEXT($C486,0),TEXT($D486,0)),'Input and Results'!$S:$V,E$1,),"")</f>
        <v>Leila Odaro-Burnett</v>
      </c>
      <c r="F486" s="116" t="str">
        <f>IFERROR(VLOOKUP(CONCATENATE(TEXT($B486,0),TEXT($C486,0),TEXT($D486,0)),'Input and Results'!$S:$V,F$1,),"")</f>
        <v>Bowman's Green</v>
      </c>
      <c r="G486" s="121">
        <f>IFERROR(VLOOKUP(CONCATENATE(TEXT($B486,0),TEXT($C486,0),TEXT($D486,0)),'Input and Results'!$S:$V,G$1,),"")</f>
        <v>49.7</v>
      </c>
      <c r="H486" s="122">
        <v>48.62</v>
      </c>
      <c r="I486" s="123"/>
      <c r="J486" s="124"/>
      <c r="M486" s="131" t="str">
        <f t="shared" si="436"/>
        <v>2</v>
      </c>
      <c r="N486" s="131" t="str">
        <f t="shared" si="437"/>
        <v>10</v>
      </c>
      <c r="O486" s="86" t="str">
        <f>IF(N486&lt;&gt;"",VLOOKUP($N486,'Events and Heat count'!$B:$D,2,)&amp;" - "&amp;VLOOKUP($N486,'Events and Heat count'!$B:$D,3,),"")</f>
        <v>Year 5 Girls - 50m Breaststroke</v>
      </c>
      <c r="P486" s="86" t="str">
        <f t="shared" si="438"/>
        <v>3</v>
      </c>
      <c r="Q486" s="83" t="str">
        <f t="shared" si="465"/>
        <v>Leila Odaro-Burnett</v>
      </c>
      <c r="R486" s="83" t="str">
        <f t="shared" si="466"/>
        <v>Bowman's Green</v>
      </c>
      <c r="S486" s="99" t="str">
        <f t="shared" si="419"/>
        <v>___________</v>
      </c>
    </row>
    <row r="487" spans="1:19" ht="20.100000000000001" customHeight="1" x14ac:dyDescent="0.2">
      <c r="A487" s="85" t="str">
        <f t="shared" si="477"/>
        <v>1033</v>
      </c>
      <c r="B487" s="83">
        <f t="shared" ref="B487:C487" si="479">B486</f>
        <v>10</v>
      </c>
      <c r="C487" s="117">
        <f t="shared" si="479"/>
        <v>3</v>
      </c>
      <c r="D487" s="118">
        <f t="shared" ref="D487:D492" si="480">D486+1</f>
        <v>3</v>
      </c>
      <c r="E487" s="116" t="str">
        <f>IFERROR(VLOOKUP(CONCATENATE(TEXT($B487,0),TEXT($C487,0),TEXT($D487,0)),'Input and Results'!$S:$V,E$1,),"")</f>
        <v>Yasmin Meadows</v>
      </c>
      <c r="F487" s="116" t="str">
        <f>IFERROR(VLOOKUP(CONCATENATE(TEXT($B487,0),TEXT($C487,0),TEXT($D487,0)),'Input and Results'!$S:$V,F$1,),"")</f>
        <v>St John Fisher</v>
      </c>
      <c r="G487" s="121">
        <f>IFERROR(VLOOKUP(CONCATENATE(TEXT($B487,0),TEXT($C487,0),TEXT($D487,0)),'Input and Results'!$S:$V,G$1,),"")</f>
        <v>48.54</v>
      </c>
      <c r="H487" s="122">
        <v>50.26</v>
      </c>
      <c r="I487" s="123"/>
      <c r="J487" s="124"/>
      <c r="M487" s="131" t="str">
        <f t="shared" si="436"/>
        <v>3</v>
      </c>
      <c r="N487" s="131" t="str">
        <f t="shared" si="437"/>
        <v>10</v>
      </c>
      <c r="O487" s="86" t="str">
        <f>IF(N487&lt;&gt;"",VLOOKUP($N487,'Events and Heat count'!$B:$D,2,)&amp;" - "&amp;VLOOKUP($N487,'Events and Heat count'!$B:$D,3,),"")</f>
        <v>Year 5 Girls - 50m Breaststroke</v>
      </c>
      <c r="P487" s="86" t="str">
        <f t="shared" si="438"/>
        <v>3</v>
      </c>
      <c r="Q487" s="83" t="str">
        <f t="shared" si="465"/>
        <v>Yasmin Meadows</v>
      </c>
      <c r="R487" s="83" t="str">
        <f t="shared" si="466"/>
        <v>St John Fisher</v>
      </c>
      <c r="S487" s="99" t="str">
        <f t="shared" si="419"/>
        <v>___________</v>
      </c>
    </row>
    <row r="488" spans="1:19" ht="20.100000000000001" customHeight="1" x14ac:dyDescent="0.2">
      <c r="A488" s="85" t="str">
        <f t="shared" si="477"/>
        <v>1034</v>
      </c>
      <c r="B488" s="83">
        <f t="shared" ref="B488:C488" si="481">B487</f>
        <v>10</v>
      </c>
      <c r="C488" s="117">
        <f t="shared" si="481"/>
        <v>3</v>
      </c>
      <c r="D488" s="118">
        <f t="shared" si="480"/>
        <v>4</v>
      </c>
      <c r="E488" s="116" t="str">
        <f>IFERROR(VLOOKUP(CONCATENATE(TEXT($B488,0),TEXT($C488,0),TEXT($D488,0)),'Input and Results'!$S:$V,E$1,),"")</f>
        <v>Kreswin Smith</v>
      </c>
      <c r="F488" s="116" t="str">
        <f>IFERROR(VLOOKUP(CONCATENATE(TEXT($B488,0),TEXT($C488,0),TEXT($D488,0)),'Input and Results'!$S:$V,F$1,),"")</f>
        <v>Great Missenden</v>
      </c>
      <c r="G488" s="121">
        <f>IFERROR(VLOOKUP(CONCATENATE(TEXT($B488,0),TEXT($C488,0),TEXT($D488,0)),'Input and Results'!$S:$V,G$1,),"")</f>
        <v>47.41</v>
      </c>
      <c r="H488" s="122">
        <v>45.17</v>
      </c>
      <c r="I488" s="123"/>
      <c r="J488" s="124"/>
      <c r="M488" s="131" t="str">
        <f t="shared" si="436"/>
        <v>4</v>
      </c>
      <c r="N488" s="131" t="str">
        <f t="shared" si="437"/>
        <v>10</v>
      </c>
      <c r="O488" s="86" t="str">
        <f>IF(N488&lt;&gt;"",VLOOKUP($N488,'Events and Heat count'!$B:$D,2,)&amp;" - "&amp;VLOOKUP($N488,'Events and Heat count'!$B:$D,3,),"")</f>
        <v>Year 5 Girls - 50m Breaststroke</v>
      </c>
      <c r="P488" s="86" t="str">
        <f t="shared" si="438"/>
        <v>3</v>
      </c>
      <c r="Q488" s="83" t="str">
        <f t="shared" si="465"/>
        <v>Kreswin Smith</v>
      </c>
      <c r="R488" s="83" t="str">
        <f t="shared" si="466"/>
        <v>Great Missenden</v>
      </c>
      <c r="S488" s="99" t="str">
        <f t="shared" si="419"/>
        <v>___________</v>
      </c>
    </row>
    <row r="489" spans="1:19" ht="20.100000000000001" customHeight="1" x14ac:dyDescent="0.2">
      <c r="A489" s="85" t="str">
        <f t="shared" si="477"/>
        <v>1035</v>
      </c>
      <c r="B489" s="83">
        <f t="shared" ref="B489:C489" si="482">B488</f>
        <v>10</v>
      </c>
      <c r="C489" s="117">
        <f t="shared" si="482"/>
        <v>3</v>
      </c>
      <c r="D489" s="118">
        <f t="shared" si="480"/>
        <v>5</v>
      </c>
      <c r="E489" s="116" t="str">
        <f>IFERROR(VLOOKUP(CONCATENATE(TEXT($B489,0),TEXT($C489,0),TEXT($D489,0)),'Input and Results'!$S:$V,E$1,),"")</f>
        <v>Tsala Bernholt</v>
      </c>
      <c r="F489" s="116" t="str">
        <f>IFERROR(VLOOKUP(CONCATENATE(TEXT($B489,0),TEXT($C489,0),TEXT($D489,0)),'Input and Results'!$S:$V,F$1,),"")</f>
        <v>Haberdashers Girls</v>
      </c>
      <c r="G489" s="121">
        <f>IFERROR(VLOOKUP(CONCATENATE(TEXT($B489,0),TEXT($C489,0),TEXT($D489,0)),'Input and Results'!$S:$V,G$1,),"")</f>
        <v>44.33</v>
      </c>
      <c r="H489" s="122">
        <v>43.76</v>
      </c>
      <c r="I489" s="123"/>
      <c r="J489" s="124"/>
      <c r="M489" s="131" t="str">
        <f t="shared" si="436"/>
        <v>5</v>
      </c>
      <c r="N489" s="131" t="str">
        <f t="shared" si="437"/>
        <v>10</v>
      </c>
      <c r="O489" s="86" t="str">
        <f>IF(N489&lt;&gt;"",VLOOKUP($N489,'Events and Heat count'!$B:$D,2,)&amp;" - "&amp;VLOOKUP($N489,'Events and Heat count'!$B:$D,3,),"")</f>
        <v>Year 5 Girls - 50m Breaststroke</v>
      </c>
      <c r="P489" s="86" t="str">
        <f t="shared" si="438"/>
        <v>3</v>
      </c>
      <c r="Q489" s="83" t="str">
        <f t="shared" si="465"/>
        <v>Tsala Bernholt</v>
      </c>
      <c r="R489" s="83" t="str">
        <f t="shared" si="466"/>
        <v>Haberdashers Girls</v>
      </c>
      <c r="S489" s="99" t="str">
        <f t="shared" si="419"/>
        <v>___________</v>
      </c>
    </row>
    <row r="490" spans="1:19" ht="20.100000000000001" customHeight="1" x14ac:dyDescent="0.2">
      <c r="A490" s="85" t="str">
        <f t="shared" si="477"/>
        <v>1036</v>
      </c>
      <c r="B490" s="83">
        <f t="shared" ref="B490:C490" si="483">B489</f>
        <v>10</v>
      </c>
      <c r="C490" s="117">
        <f t="shared" si="483"/>
        <v>3</v>
      </c>
      <c r="D490" s="118">
        <f t="shared" si="480"/>
        <v>6</v>
      </c>
      <c r="E490" s="116" t="str">
        <f>IFERROR(VLOOKUP(CONCATENATE(TEXT($B490,0),TEXT($C490,0),TEXT($D490,0)),'Input and Results'!$S:$V,E$1,),"")</f>
        <v>Lucy Quill</v>
      </c>
      <c r="F490" s="116" t="str">
        <f>IFERROR(VLOOKUP(CONCATENATE(TEXT($B490,0),TEXT($C490,0),TEXT($D490,0)),'Input and Results'!$S:$V,F$1,),"")</f>
        <v>The Gateway</v>
      </c>
      <c r="G490" s="121">
        <f>IFERROR(VLOOKUP(CONCATENATE(TEXT($B490,0),TEXT($C490,0),TEXT($D490,0)),'Input and Results'!$S:$V,G$1,),"")</f>
        <v>48.2</v>
      </c>
      <c r="H490" s="122">
        <v>49.38</v>
      </c>
      <c r="I490" s="123"/>
      <c r="J490" s="124"/>
      <c r="M490" s="131" t="str">
        <f t="shared" si="436"/>
        <v>6</v>
      </c>
      <c r="N490" s="131" t="str">
        <f t="shared" si="437"/>
        <v>10</v>
      </c>
      <c r="O490" s="86" t="str">
        <f>IF(N490&lt;&gt;"",VLOOKUP($N490,'Events and Heat count'!$B:$D,2,)&amp;" - "&amp;VLOOKUP($N490,'Events and Heat count'!$B:$D,3,),"")</f>
        <v>Year 5 Girls - 50m Breaststroke</v>
      </c>
      <c r="P490" s="86" t="str">
        <f t="shared" si="438"/>
        <v>3</v>
      </c>
      <c r="Q490" s="83" t="str">
        <f t="shared" si="465"/>
        <v>Lucy Quill</v>
      </c>
      <c r="R490" s="83" t="str">
        <f t="shared" si="466"/>
        <v>The Gateway</v>
      </c>
      <c r="S490" s="99" t="str">
        <f t="shared" si="419"/>
        <v>___________</v>
      </c>
    </row>
    <row r="491" spans="1:19" ht="20.100000000000001" customHeight="1" x14ac:dyDescent="0.2">
      <c r="A491" s="85" t="str">
        <f t="shared" si="477"/>
        <v>1037</v>
      </c>
      <c r="B491" s="83">
        <f t="shared" ref="B491:C491" si="484">B490</f>
        <v>10</v>
      </c>
      <c r="C491" s="117">
        <f t="shared" si="484"/>
        <v>3</v>
      </c>
      <c r="D491" s="118">
        <f t="shared" si="480"/>
        <v>7</v>
      </c>
      <c r="E491" s="116" t="str">
        <f>IFERROR(VLOOKUP(CONCATENATE(TEXT($B491,0),TEXT($C491,0),TEXT($D491,0)),'Input and Results'!$S:$V,E$1,),"")</f>
        <v>Arabella Durkin</v>
      </c>
      <c r="F491" s="116" t="str">
        <f>IFERROR(VLOOKUP(CONCATENATE(TEXT($B491,0),TEXT($C491,0),TEXT($D491,0)),'Input and Results'!$S:$V,F$1,),"")</f>
        <v>Maltman's Green</v>
      </c>
      <c r="G491" s="121">
        <f>IFERROR(VLOOKUP(CONCATENATE(TEXT($B491,0),TEXT($C491,0),TEXT($D491,0)),'Input and Results'!$S:$V,G$1,),"")</f>
        <v>49.46</v>
      </c>
      <c r="H491" s="122">
        <v>199.5</v>
      </c>
      <c r="I491" s="123"/>
      <c r="J491" s="124"/>
      <c r="M491" s="131" t="str">
        <f t="shared" si="436"/>
        <v>7</v>
      </c>
      <c r="N491" s="131" t="str">
        <f t="shared" si="437"/>
        <v>10</v>
      </c>
      <c r="O491" s="86" t="str">
        <f>IF(N491&lt;&gt;"",VLOOKUP($N491,'Events and Heat count'!$B:$D,2,)&amp;" - "&amp;VLOOKUP($N491,'Events and Heat count'!$B:$D,3,),"")</f>
        <v>Year 5 Girls - 50m Breaststroke</v>
      </c>
      <c r="P491" s="86" t="str">
        <f t="shared" si="438"/>
        <v>3</v>
      </c>
      <c r="Q491" s="83" t="str">
        <f t="shared" si="465"/>
        <v>Arabella Durkin</v>
      </c>
      <c r="R491" s="83" t="str">
        <f t="shared" si="466"/>
        <v>Maltman's Green</v>
      </c>
      <c r="S491" s="99" t="str">
        <f t="shared" si="419"/>
        <v>___________</v>
      </c>
    </row>
    <row r="492" spans="1:19" ht="20.100000000000001" customHeight="1" x14ac:dyDescent="0.2">
      <c r="A492" s="85" t="str">
        <f t="shared" si="477"/>
        <v>1038</v>
      </c>
      <c r="B492" s="83">
        <f t="shared" ref="B492:C492" si="485">B491</f>
        <v>10</v>
      </c>
      <c r="C492" s="117">
        <f t="shared" si="485"/>
        <v>3</v>
      </c>
      <c r="D492" s="118">
        <f t="shared" si="480"/>
        <v>8</v>
      </c>
      <c r="E492" s="116" t="str">
        <f>IFERROR(VLOOKUP(CONCATENATE(TEXT($B492,0),TEXT($C492,0),TEXT($D492,0)),'Input and Results'!$S:$V,E$1,),"")</f>
        <v>Raissa Vickery</v>
      </c>
      <c r="F492" s="116" t="str">
        <f>IFERROR(VLOOKUP(CONCATENATE(TEXT($B492,0),TEXT($C492,0),TEXT($D492,0)),'Input and Results'!$S:$V,F$1,),"")</f>
        <v>St Alban's High Sch</v>
      </c>
      <c r="G492" s="121">
        <f>IFERROR(VLOOKUP(CONCATENATE(TEXT($B492,0),TEXT($C492,0),TEXT($D492,0)),'Input and Results'!$S:$V,G$1,),"")</f>
        <v>50.12</v>
      </c>
      <c r="H492" s="122">
        <v>199.99</v>
      </c>
      <c r="I492" s="123"/>
      <c r="J492" s="124"/>
      <c r="M492" s="131" t="str">
        <f t="shared" si="436"/>
        <v>8</v>
      </c>
      <c r="N492" s="131" t="str">
        <f t="shared" si="437"/>
        <v>10</v>
      </c>
      <c r="O492" s="86" t="str">
        <f>IF(N492&lt;&gt;"",VLOOKUP($N492,'Events and Heat count'!$B:$D,2,)&amp;" - "&amp;VLOOKUP($N492,'Events and Heat count'!$B:$D,3,),"")</f>
        <v>Year 5 Girls - 50m Breaststroke</v>
      </c>
      <c r="P492" s="86" t="str">
        <f t="shared" si="438"/>
        <v>3</v>
      </c>
      <c r="Q492" s="83" t="str">
        <f t="shared" si="465"/>
        <v>Raissa Vickery</v>
      </c>
      <c r="R492" s="83" t="str">
        <f t="shared" si="466"/>
        <v>St Alban's High Sch</v>
      </c>
      <c r="S492" s="99" t="str">
        <f t="shared" si="419"/>
        <v>___________</v>
      </c>
    </row>
    <row r="493" spans="1:19" s="87" customFormat="1" ht="249.95" customHeight="1" x14ac:dyDescent="0.2">
      <c r="B493" s="87">
        <f t="shared" ref="B493:C493" si="486">B492</f>
        <v>10</v>
      </c>
      <c r="C493" s="117">
        <f t="shared" si="486"/>
        <v>3</v>
      </c>
      <c r="D493" s="117"/>
      <c r="E493" s="117"/>
      <c r="F493" s="117"/>
      <c r="G493" s="117"/>
      <c r="H493" s="117"/>
      <c r="I493" s="125"/>
      <c r="J493" s="125"/>
      <c r="M493" s="104" t="str">
        <f t="shared" si="436"/>
        <v/>
      </c>
      <c r="N493" s="104" t="str">
        <f t="shared" si="437"/>
        <v/>
      </c>
      <c r="O493" s="86" t="str">
        <f>IF(N493&lt;&gt;"",VLOOKUP($N493,'Events and Heat count'!$B:$D,2,)&amp;" - "&amp;VLOOKUP($N493,'Events and Heat count'!$B:$D,3,),"")</f>
        <v/>
      </c>
      <c r="P493" s="86" t="str">
        <f t="shared" si="438"/>
        <v/>
      </c>
      <c r="Q493" s="83" t="str">
        <f t="shared" si="465"/>
        <v/>
      </c>
      <c r="R493" s="83" t="str">
        <f t="shared" si="466"/>
        <v/>
      </c>
      <c r="S493" s="99" t="str">
        <f t="shared" si="419"/>
        <v/>
      </c>
    </row>
    <row r="494" spans="1:19" ht="20.100000000000001" customHeight="1" x14ac:dyDescent="0.2">
      <c r="B494" s="83">
        <f>D494</f>
        <v>11</v>
      </c>
      <c r="C494" s="103" t="s">
        <v>368</v>
      </c>
      <c r="D494" s="119">
        <v>11</v>
      </c>
      <c r="E494" s="103" t="s">
        <v>3</v>
      </c>
      <c r="F494" s="103" t="s">
        <v>6</v>
      </c>
      <c r="G494" s="103"/>
      <c r="H494" s="103"/>
      <c r="I494" s="120"/>
      <c r="J494" s="120"/>
      <c r="M494" s="104" t="str">
        <f t="shared" si="436"/>
        <v/>
      </c>
      <c r="N494" s="104" t="str">
        <f t="shared" si="437"/>
        <v/>
      </c>
      <c r="O494" s="86" t="str">
        <f>IF(N494&lt;&gt;"",VLOOKUP($N494,'Events and Heat count'!$B:$D,2,)&amp;" - "&amp;VLOOKUP($N494,'Events and Heat count'!$B:$D,3,),"")</f>
        <v/>
      </c>
      <c r="P494" s="86" t="str">
        <f t="shared" si="438"/>
        <v/>
      </c>
      <c r="Q494" s="83" t="str">
        <f t="shared" si="465"/>
        <v/>
      </c>
      <c r="R494" s="83" t="str">
        <f t="shared" si="466"/>
        <v/>
      </c>
      <c r="S494" s="99" t="str">
        <f t="shared" si="419"/>
        <v/>
      </c>
    </row>
    <row r="495" spans="1:19" ht="5.0999999999999996" customHeight="1" x14ac:dyDescent="0.2">
      <c r="A495" s="85"/>
      <c r="B495" s="83">
        <f t="shared" ref="B495:B497" si="487">B494</f>
        <v>11</v>
      </c>
      <c r="M495" s="104" t="str">
        <f t="shared" si="436"/>
        <v/>
      </c>
      <c r="N495" s="104" t="str">
        <f t="shared" si="437"/>
        <v/>
      </c>
      <c r="O495" s="86" t="str">
        <f>IF(N495&lt;&gt;"",VLOOKUP($N495,'Events and Heat count'!$B:$D,2,)&amp;" - "&amp;VLOOKUP($N495,'Events and Heat count'!$B:$D,3,),"")</f>
        <v/>
      </c>
      <c r="P495" s="86" t="str">
        <f t="shared" si="438"/>
        <v/>
      </c>
      <c r="Q495" s="83" t="str">
        <f t="shared" si="465"/>
        <v/>
      </c>
      <c r="R495" s="83" t="str">
        <f t="shared" si="466"/>
        <v/>
      </c>
      <c r="S495" s="99" t="str">
        <f t="shared" si="419"/>
        <v/>
      </c>
    </row>
    <row r="496" spans="1:19" ht="15" customHeight="1" x14ac:dyDescent="0.2">
      <c r="A496" s="85"/>
      <c r="B496" s="83">
        <f t="shared" si="487"/>
        <v>11</v>
      </c>
      <c r="C496" s="117">
        <f>E496</f>
        <v>1</v>
      </c>
      <c r="D496" s="103" t="s">
        <v>367</v>
      </c>
      <c r="E496" s="119">
        <v>1</v>
      </c>
      <c r="M496" s="104" t="str">
        <f t="shared" si="436"/>
        <v/>
      </c>
      <c r="N496" s="104" t="str">
        <f t="shared" si="437"/>
        <v/>
      </c>
      <c r="O496" s="86" t="str">
        <f>IF(N496&lt;&gt;"",VLOOKUP($N496,'Events and Heat count'!$B:$D,2,)&amp;" - "&amp;VLOOKUP($N496,'Events and Heat count'!$B:$D,3,),"")</f>
        <v/>
      </c>
      <c r="P496" s="86" t="str">
        <f t="shared" si="438"/>
        <v/>
      </c>
      <c r="Q496" s="83" t="str">
        <f t="shared" si="465"/>
        <v/>
      </c>
      <c r="R496" s="83" t="str">
        <f t="shared" si="466"/>
        <v/>
      </c>
      <c r="S496" s="99" t="str">
        <f t="shared" si="419"/>
        <v/>
      </c>
    </row>
    <row r="497" spans="1:19" ht="5.0999999999999996" customHeight="1" x14ac:dyDescent="0.2">
      <c r="A497" s="85"/>
      <c r="B497" s="83">
        <f t="shared" si="487"/>
        <v>11</v>
      </c>
      <c r="C497" s="117">
        <f>C496</f>
        <v>1</v>
      </c>
      <c r="M497" s="104" t="str">
        <f t="shared" si="436"/>
        <v/>
      </c>
      <c r="N497" s="104" t="str">
        <f t="shared" si="437"/>
        <v/>
      </c>
      <c r="O497" s="86" t="str">
        <f>IF(N497&lt;&gt;"",VLOOKUP($N497,'Events and Heat count'!$B:$D,2,)&amp;" - "&amp;VLOOKUP($N497,'Events and Heat count'!$B:$D,3,),"")</f>
        <v/>
      </c>
      <c r="P497" s="86" t="str">
        <f t="shared" si="438"/>
        <v/>
      </c>
      <c r="Q497" s="83" t="str">
        <f t="shared" si="465"/>
        <v/>
      </c>
      <c r="R497" s="83" t="str">
        <f t="shared" si="466"/>
        <v/>
      </c>
      <c r="S497" s="99" t="str">
        <f t="shared" si="419"/>
        <v/>
      </c>
    </row>
    <row r="498" spans="1:19" ht="15" customHeight="1" x14ac:dyDescent="0.2">
      <c r="A498" s="85"/>
      <c r="B498" s="83">
        <f t="shared" ref="B498:C498" si="488">B497</f>
        <v>11</v>
      </c>
      <c r="C498" s="117">
        <f t="shared" si="488"/>
        <v>1</v>
      </c>
      <c r="D498" s="103" t="s">
        <v>366</v>
      </c>
      <c r="E498" s="103" t="s">
        <v>369</v>
      </c>
      <c r="F498" s="103" t="s">
        <v>374</v>
      </c>
      <c r="G498" s="103" t="s">
        <v>380</v>
      </c>
      <c r="H498" s="103"/>
      <c r="I498" s="120" t="s">
        <v>381</v>
      </c>
      <c r="J498" s="120" t="s">
        <v>382</v>
      </c>
      <c r="M498" s="104" t="str">
        <f t="shared" si="436"/>
        <v/>
      </c>
      <c r="N498" s="104" t="str">
        <f t="shared" si="437"/>
        <v/>
      </c>
      <c r="O498" s="86" t="str">
        <f>IF(N498&lt;&gt;"",VLOOKUP($N498,'Events and Heat count'!$B:$D,2,)&amp;" - "&amp;VLOOKUP($N498,'Events and Heat count'!$B:$D,3,),"")</f>
        <v/>
      </c>
      <c r="P498" s="86" t="str">
        <f t="shared" si="438"/>
        <v/>
      </c>
      <c r="Q498" s="83" t="str">
        <f t="shared" si="465"/>
        <v/>
      </c>
      <c r="R498" s="83" t="str">
        <f t="shared" si="466"/>
        <v/>
      </c>
      <c r="S498" s="99" t="str">
        <f t="shared" si="419"/>
        <v/>
      </c>
    </row>
    <row r="499" spans="1:19" ht="20.100000000000001" customHeight="1" x14ac:dyDescent="0.2">
      <c r="A499" s="85" t="str">
        <f>CONCATENATE(TEXT($B499,0),TEXT($C499,0),TEXT($D499,0))</f>
        <v>1111</v>
      </c>
      <c r="B499" s="83">
        <f t="shared" ref="B499:C499" si="489">B498</f>
        <v>11</v>
      </c>
      <c r="C499" s="117">
        <f t="shared" si="489"/>
        <v>1</v>
      </c>
      <c r="D499" s="118">
        <v>1</v>
      </c>
      <c r="E499" s="116" t="str">
        <f>IFERROR(VLOOKUP(CONCATENATE(TEXT($B499,0),TEXT($C499,0),TEXT($D499,0)),'Input and Results'!$S:$V,E$1,),"")</f>
        <v>Max Coltman</v>
      </c>
      <c r="F499" s="116" t="str">
        <f>IFERROR(VLOOKUP(CONCATENATE(TEXT($B499,0),TEXT($C499,0),TEXT($D499,0)),'Input and Results'!$S:$V,F$1,),"")</f>
        <v>Heath Mount</v>
      </c>
      <c r="G499" s="121">
        <f>IFERROR(VLOOKUP(CONCATENATE(TEXT($B499,0),TEXT($C499,0),TEXT($D499,0)),'Input and Results'!$S:$V,G$1,),"")</f>
        <v>55</v>
      </c>
      <c r="H499" s="122">
        <v>199.5</v>
      </c>
      <c r="I499" s="123"/>
      <c r="J499" s="124"/>
      <c r="M499" s="131" t="str">
        <f t="shared" si="436"/>
        <v>1</v>
      </c>
      <c r="N499" s="131" t="str">
        <f t="shared" si="437"/>
        <v>11</v>
      </c>
      <c r="O499" s="86" t="str">
        <f>IF(N499&lt;&gt;"",VLOOKUP($N499,'Events and Heat count'!$B:$D,2,)&amp;" - "&amp;VLOOKUP($N499,'Events and Heat count'!$B:$D,3,),"")</f>
        <v>Year 6 Boys - 50m Breaststroke</v>
      </c>
      <c r="P499" s="86" t="str">
        <f t="shared" si="438"/>
        <v>1</v>
      </c>
      <c r="Q499" s="83" t="str">
        <f t="shared" si="465"/>
        <v>Max Coltman</v>
      </c>
      <c r="R499" s="83" t="str">
        <f t="shared" si="466"/>
        <v>Heath Mount</v>
      </c>
      <c r="S499" s="99" t="str">
        <f t="shared" si="419"/>
        <v>___________</v>
      </c>
    </row>
    <row r="500" spans="1:19" ht="20.100000000000001" customHeight="1" x14ac:dyDescent="0.2">
      <c r="A500" s="85" t="str">
        <f t="shared" ref="A500:A506" si="490">CONCATENATE(TEXT($B500,0),TEXT($C500,0),TEXT($D500,0))</f>
        <v>1112</v>
      </c>
      <c r="B500" s="83">
        <f t="shared" ref="B500:C500" si="491">B499</f>
        <v>11</v>
      </c>
      <c r="C500" s="117">
        <f t="shared" si="491"/>
        <v>1</v>
      </c>
      <c r="D500" s="118">
        <f>D499+1</f>
        <v>2</v>
      </c>
      <c r="E500" s="116" t="str">
        <f>IFERROR(VLOOKUP(CONCATENATE(TEXT($B500,0),TEXT($C500,0),TEXT($D500,0)),'Input and Results'!$S:$V,E$1,),"")</f>
        <v>Oliver Mann</v>
      </c>
      <c r="F500" s="116" t="str">
        <f>IFERROR(VLOOKUP(CONCATENATE(TEXT($B500,0),TEXT($C500,0),TEXT($D500,0)),'Input and Results'!$S:$V,F$1,),"")</f>
        <v>Harpenden Academy</v>
      </c>
      <c r="G500" s="121">
        <f>IFERROR(VLOOKUP(CONCATENATE(TEXT($B500,0),TEXT($C500,0),TEXT($D500,0)),'Input and Results'!$S:$V,G$1,),"")</f>
        <v>54.38</v>
      </c>
      <c r="H500" s="122">
        <v>53.12</v>
      </c>
      <c r="I500" s="123"/>
      <c r="J500" s="124"/>
      <c r="M500" s="131" t="str">
        <f t="shared" si="436"/>
        <v>2</v>
      </c>
      <c r="N500" s="131" t="str">
        <f t="shared" si="437"/>
        <v>11</v>
      </c>
      <c r="O500" s="86" t="str">
        <f>IF(N500&lt;&gt;"",VLOOKUP($N500,'Events and Heat count'!$B:$D,2,)&amp;" - "&amp;VLOOKUP($N500,'Events and Heat count'!$B:$D,3,),"")</f>
        <v>Year 6 Boys - 50m Breaststroke</v>
      </c>
      <c r="P500" s="86" t="str">
        <f t="shared" si="438"/>
        <v>1</v>
      </c>
      <c r="Q500" s="83" t="str">
        <f t="shared" si="465"/>
        <v>Oliver Mann</v>
      </c>
      <c r="R500" s="83" t="str">
        <f t="shared" si="466"/>
        <v>Harpenden Academy</v>
      </c>
      <c r="S500" s="99" t="str">
        <f t="shared" si="419"/>
        <v>___________</v>
      </c>
    </row>
    <row r="501" spans="1:19" ht="20.100000000000001" customHeight="1" x14ac:dyDescent="0.2">
      <c r="A501" s="85" t="str">
        <f t="shared" si="490"/>
        <v>1113</v>
      </c>
      <c r="B501" s="83">
        <f t="shared" ref="B501:C501" si="492">B500</f>
        <v>11</v>
      </c>
      <c r="C501" s="117">
        <f t="shared" si="492"/>
        <v>1</v>
      </c>
      <c r="D501" s="118">
        <f t="shared" ref="D501:D506" si="493">D500+1</f>
        <v>3</v>
      </c>
      <c r="E501" s="116" t="str">
        <f>IFERROR(VLOOKUP(CONCATENATE(TEXT($B501,0),TEXT($C501,0),TEXT($D501,0)),'Input and Results'!$S:$V,E$1,),"")</f>
        <v>Tom Martin</v>
      </c>
      <c r="F501" s="116" t="str">
        <f>IFERROR(VLOOKUP(CONCATENATE(TEXT($B501,0),TEXT($C501,0),TEXT($D501,0)),'Input and Results'!$S:$V,F$1,),"")</f>
        <v>Thorpe House</v>
      </c>
      <c r="G501" s="121">
        <f>IFERROR(VLOOKUP(CONCATENATE(TEXT($B501,0),TEXT($C501,0),TEXT($D501,0)),'Input and Results'!$S:$V,G$1,),"")</f>
        <v>54.07</v>
      </c>
      <c r="H501" s="122">
        <v>59.98</v>
      </c>
      <c r="I501" s="123"/>
      <c r="J501" s="124"/>
      <c r="M501" s="131" t="str">
        <f t="shared" si="436"/>
        <v>3</v>
      </c>
      <c r="N501" s="131" t="str">
        <f t="shared" si="437"/>
        <v>11</v>
      </c>
      <c r="O501" s="86" t="str">
        <f>IF(N501&lt;&gt;"",VLOOKUP($N501,'Events and Heat count'!$B:$D,2,)&amp;" - "&amp;VLOOKUP($N501,'Events and Heat count'!$B:$D,3,),"")</f>
        <v>Year 6 Boys - 50m Breaststroke</v>
      </c>
      <c r="P501" s="86" t="str">
        <f t="shared" si="438"/>
        <v>1</v>
      </c>
      <c r="Q501" s="83" t="str">
        <f t="shared" si="465"/>
        <v>Tom Martin</v>
      </c>
      <c r="R501" s="83" t="str">
        <f t="shared" si="466"/>
        <v>Thorpe House</v>
      </c>
      <c r="S501" s="99" t="str">
        <f t="shared" si="419"/>
        <v>___________</v>
      </c>
    </row>
    <row r="502" spans="1:19" ht="20.100000000000001" customHeight="1" x14ac:dyDescent="0.2">
      <c r="A502" s="85" t="str">
        <f t="shared" si="490"/>
        <v>1114</v>
      </c>
      <c r="B502" s="83">
        <f t="shared" ref="B502:C502" si="494">B501</f>
        <v>11</v>
      </c>
      <c r="C502" s="117">
        <f t="shared" si="494"/>
        <v>1</v>
      </c>
      <c r="D502" s="118">
        <f t="shared" si="493"/>
        <v>4</v>
      </c>
      <c r="E502" s="116" t="str">
        <f>IFERROR(VLOOKUP(CONCATENATE(TEXT($B502,0),TEXT($C502,0),TEXT($D502,0)),'Input and Results'!$S:$V,E$1,),"")</f>
        <v>Duncan Meazzo</v>
      </c>
      <c r="F502" s="116" t="str">
        <f>IFERROR(VLOOKUP(CONCATENATE(TEXT($B502,0),TEXT($C502,0),TEXT($D502,0)),'Input and Results'!$S:$V,F$1,),"")</f>
        <v>Gayhurst School</v>
      </c>
      <c r="G502" s="121">
        <f>IFERROR(VLOOKUP(CONCATENATE(TEXT($B502,0),TEXT($C502,0),TEXT($D502,0)),'Input and Results'!$S:$V,G$1,),"")</f>
        <v>53</v>
      </c>
      <c r="H502" s="122">
        <v>52.34</v>
      </c>
      <c r="I502" s="123"/>
      <c r="J502" s="124"/>
      <c r="M502" s="131" t="str">
        <f t="shared" si="436"/>
        <v>4</v>
      </c>
      <c r="N502" s="131" t="str">
        <f t="shared" si="437"/>
        <v>11</v>
      </c>
      <c r="O502" s="86" t="str">
        <f>IF(N502&lt;&gt;"",VLOOKUP($N502,'Events and Heat count'!$B:$D,2,)&amp;" - "&amp;VLOOKUP($N502,'Events and Heat count'!$B:$D,3,),"")</f>
        <v>Year 6 Boys - 50m Breaststroke</v>
      </c>
      <c r="P502" s="86" t="str">
        <f t="shared" si="438"/>
        <v>1</v>
      </c>
      <c r="Q502" s="83" t="str">
        <f t="shared" si="465"/>
        <v>Duncan Meazzo</v>
      </c>
      <c r="R502" s="83" t="str">
        <f t="shared" si="466"/>
        <v>Gayhurst School</v>
      </c>
      <c r="S502" s="99" t="str">
        <f t="shared" ref="S502:S565" si="495">IF($A502&lt;&gt;0,"___________","")</f>
        <v>___________</v>
      </c>
    </row>
    <row r="503" spans="1:19" ht="20.100000000000001" customHeight="1" x14ac:dyDescent="0.2">
      <c r="A503" s="85" t="str">
        <f t="shared" si="490"/>
        <v>1115</v>
      </c>
      <c r="B503" s="83">
        <f t="shared" ref="B503:C503" si="496">B502</f>
        <v>11</v>
      </c>
      <c r="C503" s="117">
        <f t="shared" si="496"/>
        <v>1</v>
      </c>
      <c r="D503" s="118">
        <f t="shared" si="493"/>
        <v>5</v>
      </c>
      <c r="E503" s="116" t="str">
        <f>IFERROR(VLOOKUP(CONCATENATE(TEXT($B503,0),TEXT($C503,0),TEXT($D503,0)),'Input and Results'!$S:$V,E$1,),"")</f>
        <v>Tristan Woolven</v>
      </c>
      <c r="F503" s="116" t="str">
        <f>IFERROR(VLOOKUP(CONCATENATE(TEXT($B503,0),TEXT($C503,0),TEXT($D503,0)),'Input and Results'!$S:$V,F$1,),"")</f>
        <v>Thorpe House</v>
      </c>
      <c r="G503" s="121">
        <f>IFERROR(VLOOKUP(CONCATENATE(TEXT($B503,0),TEXT($C503,0),TEXT($D503,0)),'Input and Results'!$S:$V,G$1,),"")</f>
        <v>52.5</v>
      </c>
      <c r="H503" s="122">
        <v>50.18</v>
      </c>
      <c r="I503" s="123"/>
      <c r="J503" s="124"/>
      <c r="M503" s="131" t="str">
        <f t="shared" si="436"/>
        <v>5</v>
      </c>
      <c r="N503" s="131" t="str">
        <f t="shared" si="437"/>
        <v>11</v>
      </c>
      <c r="O503" s="86" t="str">
        <f>IF(N503&lt;&gt;"",VLOOKUP($N503,'Events and Heat count'!$B:$D,2,)&amp;" - "&amp;VLOOKUP($N503,'Events and Heat count'!$B:$D,3,),"")</f>
        <v>Year 6 Boys - 50m Breaststroke</v>
      </c>
      <c r="P503" s="86" t="str">
        <f t="shared" si="438"/>
        <v>1</v>
      </c>
      <c r="Q503" s="83" t="str">
        <f t="shared" si="465"/>
        <v>Tristan Woolven</v>
      </c>
      <c r="R503" s="83" t="str">
        <f t="shared" si="466"/>
        <v>Thorpe House</v>
      </c>
      <c r="S503" s="99" t="str">
        <f t="shared" si="495"/>
        <v>___________</v>
      </c>
    </row>
    <row r="504" spans="1:19" ht="20.100000000000001" customHeight="1" x14ac:dyDescent="0.2">
      <c r="A504" s="85" t="str">
        <f t="shared" si="490"/>
        <v>1116</v>
      </c>
      <c r="B504" s="83">
        <f t="shared" ref="B504:C504" si="497">B503</f>
        <v>11</v>
      </c>
      <c r="C504" s="117">
        <f t="shared" si="497"/>
        <v>1</v>
      </c>
      <c r="D504" s="118">
        <f t="shared" si="493"/>
        <v>6</v>
      </c>
      <c r="E504" s="116" t="str">
        <f>IFERROR(VLOOKUP(CONCATENATE(TEXT($B504,0),TEXT($C504,0),TEXT($D504,0)),'Input and Results'!$S:$V,E$1,),"")</f>
        <v>Mac Lothian</v>
      </c>
      <c r="F504" s="116" t="str">
        <f>IFERROR(VLOOKUP(CONCATENATE(TEXT($B504,0),TEXT($C504,0),TEXT($D504,0)),'Input and Results'!$S:$V,F$1,),"")</f>
        <v>Gayhurst School</v>
      </c>
      <c r="G504" s="121">
        <f>IFERROR(VLOOKUP(CONCATENATE(TEXT($B504,0),TEXT($C504,0),TEXT($D504,0)),'Input and Results'!$S:$V,G$1,),"")</f>
        <v>53.24</v>
      </c>
      <c r="H504" s="122">
        <v>52.2</v>
      </c>
      <c r="I504" s="123"/>
      <c r="J504" s="124"/>
      <c r="M504" s="131" t="str">
        <f t="shared" si="436"/>
        <v>6</v>
      </c>
      <c r="N504" s="131" t="str">
        <f t="shared" si="437"/>
        <v>11</v>
      </c>
      <c r="O504" s="86" t="str">
        <f>IF(N504&lt;&gt;"",VLOOKUP($N504,'Events and Heat count'!$B:$D,2,)&amp;" - "&amp;VLOOKUP($N504,'Events and Heat count'!$B:$D,3,),"")</f>
        <v>Year 6 Boys - 50m Breaststroke</v>
      </c>
      <c r="P504" s="86" t="str">
        <f t="shared" si="438"/>
        <v>1</v>
      </c>
      <c r="Q504" s="83" t="str">
        <f t="shared" si="465"/>
        <v>Mac Lothian</v>
      </c>
      <c r="R504" s="83" t="str">
        <f t="shared" si="466"/>
        <v>Gayhurst School</v>
      </c>
      <c r="S504" s="99" t="str">
        <f t="shared" si="495"/>
        <v>___________</v>
      </c>
    </row>
    <row r="505" spans="1:19" ht="20.100000000000001" customHeight="1" x14ac:dyDescent="0.2">
      <c r="A505" s="85" t="str">
        <f t="shared" si="490"/>
        <v>1117</v>
      </c>
      <c r="B505" s="83">
        <f t="shared" ref="B505:C505" si="498">B504</f>
        <v>11</v>
      </c>
      <c r="C505" s="117">
        <f t="shared" si="498"/>
        <v>1</v>
      </c>
      <c r="D505" s="118">
        <f t="shared" si="493"/>
        <v>7</v>
      </c>
      <c r="E505" s="116" t="str">
        <f>IFERROR(VLOOKUP(CONCATENATE(TEXT($B505,0),TEXT($C505,0),TEXT($D505,0)),'Input and Results'!$S:$V,E$1,),"")</f>
        <v>James Coleman</v>
      </c>
      <c r="F505" s="116" t="str">
        <f>IFERROR(VLOOKUP(CONCATENATE(TEXT($B505,0),TEXT($C505,0),TEXT($D505,0)),'Input and Results'!$S:$V,F$1,),"")</f>
        <v>Mandeville</v>
      </c>
      <c r="G505" s="121">
        <f>IFERROR(VLOOKUP(CONCATENATE(TEXT($B505,0),TEXT($C505,0),TEXT($D505,0)),'Input and Results'!$S:$V,G$1,),"")</f>
        <v>54.22</v>
      </c>
      <c r="H505" s="122">
        <v>53.87</v>
      </c>
      <c r="I505" s="123"/>
      <c r="J505" s="124"/>
      <c r="M505" s="131" t="str">
        <f t="shared" si="436"/>
        <v>7</v>
      </c>
      <c r="N505" s="131" t="str">
        <f t="shared" si="437"/>
        <v>11</v>
      </c>
      <c r="O505" s="86" t="str">
        <f>IF(N505&lt;&gt;"",VLOOKUP($N505,'Events and Heat count'!$B:$D,2,)&amp;" - "&amp;VLOOKUP($N505,'Events and Heat count'!$B:$D,3,),"")</f>
        <v>Year 6 Boys - 50m Breaststroke</v>
      </c>
      <c r="P505" s="86" t="str">
        <f t="shared" si="438"/>
        <v>1</v>
      </c>
      <c r="Q505" s="83" t="str">
        <f t="shared" si="465"/>
        <v>James Coleman</v>
      </c>
      <c r="R505" s="83" t="str">
        <f t="shared" si="466"/>
        <v>Mandeville</v>
      </c>
      <c r="S505" s="99" t="str">
        <f t="shared" si="495"/>
        <v>___________</v>
      </c>
    </row>
    <row r="506" spans="1:19" ht="20.100000000000001" customHeight="1" x14ac:dyDescent="0.2">
      <c r="A506" s="85" t="str">
        <f t="shared" si="490"/>
        <v>1118</v>
      </c>
      <c r="B506" s="83">
        <f t="shared" ref="B506:C506" si="499">B505</f>
        <v>11</v>
      </c>
      <c r="C506" s="117">
        <f t="shared" si="499"/>
        <v>1</v>
      </c>
      <c r="D506" s="118">
        <f t="shared" si="493"/>
        <v>8</v>
      </c>
      <c r="E506" s="116" t="str">
        <f>IFERROR(VLOOKUP(CONCATENATE(TEXT($B506,0),TEXT($C506,0),TEXT($D506,0)),'Input and Results'!$S:$V,E$1,),"")</f>
        <v>Harry Rowlands</v>
      </c>
      <c r="F506" s="116" t="str">
        <f>IFERROR(VLOOKUP(CONCATENATE(TEXT($B506,0),TEXT($C506,0),TEXT($D506,0)),'Input and Results'!$S:$V,F$1,),"")</f>
        <v>Beechwood Park</v>
      </c>
      <c r="G506" s="121">
        <f>IFERROR(VLOOKUP(CONCATENATE(TEXT($B506,0),TEXT($C506,0),TEXT($D506,0)),'Input and Results'!$S:$V,G$1,),"")</f>
        <v>54.51</v>
      </c>
      <c r="H506" s="122">
        <v>199.49</v>
      </c>
      <c r="I506" s="123"/>
      <c r="J506" s="124"/>
      <c r="M506" s="131" t="str">
        <f t="shared" si="436"/>
        <v>8</v>
      </c>
      <c r="N506" s="131" t="str">
        <f t="shared" si="437"/>
        <v>11</v>
      </c>
      <c r="O506" s="86" t="str">
        <f>IF(N506&lt;&gt;"",VLOOKUP($N506,'Events and Heat count'!$B:$D,2,)&amp;" - "&amp;VLOOKUP($N506,'Events and Heat count'!$B:$D,3,),"")</f>
        <v>Year 6 Boys - 50m Breaststroke</v>
      </c>
      <c r="P506" s="86" t="str">
        <f t="shared" si="438"/>
        <v>1</v>
      </c>
      <c r="Q506" s="83" t="str">
        <f t="shared" si="465"/>
        <v>Harry Rowlands</v>
      </c>
      <c r="R506" s="83" t="str">
        <f t="shared" si="466"/>
        <v>Beechwood Park</v>
      </c>
      <c r="S506" s="99" t="str">
        <f t="shared" si="495"/>
        <v>___________</v>
      </c>
    </row>
    <row r="507" spans="1:19" s="87" customFormat="1" ht="249.95" customHeight="1" x14ac:dyDescent="0.2">
      <c r="B507" s="87">
        <f t="shared" ref="B507:C507" si="500">B506</f>
        <v>11</v>
      </c>
      <c r="C507" s="117">
        <f t="shared" si="500"/>
        <v>1</v>
      </c>
      <c r="D507" s="117"/>
      <c r="E507" s="117"/>
      <c r="F507" s="117"/>
      <c r="G507" s="117"/>
      <c r="H507" s="117"/>
      <c r="I507" s="125"/>
      <c r="J507" s="125"/>
      <c r="M507" s="104" t="str">
        <f t="shared" si="436"/>
        <v/>
      </c>
      <c r="N507" s="104" t="str">
        <f t="shared" si="437"/>
        <v/>
      </c>
      <c r="O507" s="86" t="str">
        <f>IF(N507&lt;&gt;"",VLOOKUP($N507,'Events and Heat count'!$B:$D,2,)&amp;" - "&amp;VLOOKUP($N507,'Events and Heat count'!$B:$D,3,),"")</f>
        <v/>
      </c>
      <c r="P507" s="86" t="str">
        <f t="shared" si="438"/>
        <v/>
      </c>
      <c r="Q507" s="83" t="str">
        <f t="shared" si="465"/>
        <v/>
      </c>
      <c r="R507" s="83" t="str">
        <f t="shared" si="466"/>
        <v/>
      </c>
      <c r="S507" s="99" t="str">
        <f t="shared" si="495"/>
        <v/>
      </c>
    </row>
    <row r="508" spans="1:19" ht="20.100000000000001" customHeight="1" x14ac:dyDescent="0.2">
      <c r="B508" s="83">
        <f t="shared" ref="B508" si="501">B507</f>
        <v>11</v>
      </c>
      <c r="C508" s="103" t="s">
        <v>368</v>
      </c>
      <c r="D508" s="119">
        <f>D494</f>
        <v>11</v>
      </c>
      <c r="E508" s="103" t="str">
        <f t="shared" ref="E508:F508" si="502">E494</f>
        <v>Year 6 Boys</v>
      </c>
      <c r="F508" s="103" t="str">
        <f t="shared" si="502"/>
        <v>50m Breaststroke</v>
      </c>
      <c r="G508" s="103"/>
      <c r="H508" s="103"/>
      <c r="I508" s="120"/>
      <c r="J508" s="120"/>
      <c r="M508" s="104" t="str">
        <f t="shared" si="436"/>
        <v/>
      </c>
      <c r="N508" s="104" t="str">
        <f t="shared" si="437"/>
        <v/>
      </c>
      <c r="O508" s="86" t="str">
        <f>IF(N508&lt;&gt;"",VLOOKUP($N508,'Events and Heat count'!$B:$D,2,)&amp;" - "&amp;VLOOKUP($N508,'Events and Heat count'!$B:$D,3,),"")</f>
        <v/>
      </c>
      <c r="P508" s="86" t="str">
        <f t="shared" si="438"/>
        <v/>
      </c>
      <c r="Q508" s="83" t="str">
        <f t="shared" si="465"/>
        <v/>
      </c>
      <c r="R508" s="83" t="str">
        <f t="shared" si="466"/>
        <v/>
      </c>
      <c r="S508" s="99" t="str">
        <f t="shared" si="495"/>
        <v/>
      </c>
    </row>
    <row r="509" spans="1:19" s="87" customFormat="1" ht="5.0999999999999996" customHeight="1" x14ac:dyDescent="0.2">
      <c r="B509" s="87">
        <f t="shared" ref="B509" si="503">B508</f>
        <v>11</v>
      </c>
      <c r="C509" s="117"/>
      <c r="D509" s="117"/>
      <c r="E509" s="117"/>
      <c r="F509" s="117"/>
      <c r="G509" s="117"/>
      <c r="H509" s="117"/>
      <c r="I509" s="125"/>
      <c r="J509" s="125"/>
      <c r="M509" s="104" t="str">
        <f t="shared" si="436"/>
        <v/>
      </c>
      <c r="N509" s="104" t="str">
        <f t="shared" si="437"/>
        <v/>
      </c>
      <c r="O509" s="86" t="str">
        <f>IF(N509&lt;&gt;"",VLOOKUP($N509,'Events and Heat count'!$B:$D,2,)&amp;" - "&amp;VLOOKUP($N509,'Events and Heat count'!$B:$D,3,),"")</f>
        <v/>
      </c>
      <c r="P509" s="86" t="str">
        <f t="shared" si="438"/>
        <v/>
      </c>
      <c r="Q509" s="83" t="str">
        <f t="shared" si="465"/>
        <v/>
      </c>
      <c r="R509" s="83" t="str">
        <f t="shared" si="466"/>
        <v/>
      </c>
      <c r="S509" s="99" t="str">
        <f t="shared" si="495"/>
        <v/>
      </c>
    </row>
    <row r="510" spans="1:19" ht="15" customHeight="1" x14ac:dyDescent="0.2">
      <c r="A510" s="85"/>
      <c r="B510" s="83">
        <f t="shared" ref="B510" si="504">B509</f>
        <v>11</v>
      </c>
      <c r="C510" s="117">
        <f>E510</f>
        <v>2</v>
      </c>
      <c r="D510" s="103" t="s">
        <v>367</v>
      </c>
      <c r="E510" s="119">
        <v>2</v>
      </c>
      <c r="M510" s="104" t="str">
        <f t="shared" si="436"/>
        <v/>
      </c>
      <c r="N510" s="104" t="str">
        <f t="shared" si="437"/>
        <v/>
      </c>
      <c r="O510" s="86" t="str">
        <f>IF(N510&lt;&gt;"",VLOOKUP($N510,'Events and Heat count'!$B:$D,2,)&amp;" - "&amp;VLOOKUP($N510,'Events and Heat count'!$B:$D,3,),"")</f>
        <v/>
      </c>
      <c r="P510" s="86" t="str">
        <f t="shared" si="438"/>
        <v/>
      </c>
      <c r="Q510" s="83" t="str">
        <f t="shared" si="465"/>
        <v/>
      </c>
      <c r="R510" s="83" t="str">
        <f t="shared" si="466"/>
        <v/>
      </c>
      <c r="S510" s="99" t="str">
        <f t="shared" si="495"/>
        <v/>
      </c>
    </row>
    <row r="511" spans="1:19" ht="5.0999999999999996" customHeight="1" x14ac:dyDescent="0.2">
      <c r="A511" s="85"/>
      <c r="B511" s="83">
        <f t="shared" ref="B511" si="505">B510</f>
        <v>11</v>
      </c>
      <c r="C511" s="117">
        <f>C510</f>
        <v>2</v>
      </c>
      <c r="M511" s="104" t="str">
        <f t="shared" si="436"/>
        <v/>
      </c>
      <c r="N511" s="104" t="str">
        <f t="shared" si="437"/>
        <v/>
      </c>
      <c r="O511" s="86" t="str">
        <f>IF(N511&lt;&gt;"",VLOOKUP($N511,'Events and Heat count'!$B:$D,2,)&amp;" - "&amp;VLOOKUP($N511,'Events and Heat count'!$B:$D,3,),"")</f>
        <v/>
      </c>
      <c r="P511" s="86" t="str">
        <f t="shared" si="438"/>
        <v/>
      </c>
      <c r="Q511" s="83" t="str">
        <f t="shared" si="465"/>
        <v/>
      </c>
      <c r="R511" s="83" t="str">
        <f t="shared" si="466"/>
        <v/>
      </c>
      <c r="S511" s="99" t="str">
        <f t="shared" si="495"/>
        <v/>
      </c>
    </row>
    <row r="512" spans="1:19" ht="15" customHeight="1" x14ac:dyDescent="0.2">
      <c r="A512" s="85"/>
      <c r="B512" s="83">
        <f t="shared" ref="B512:C512" si="506">B511</f>
        <v>11</v>
      </c>
      <c r="C512" s="117">
        <f t="shared" si="506"/>
        <v>2</v>
      </c>
      <c r="D512" s="103" t="s">
        <v>366</v>
      </c>
      <c r="E512" s="103" t="s">
        <v>369</v>
      </c>
      <c r="F512" s="103" t="s">
        <v>374</v>
      </c>
      <c r="G512" s="103" t="s">
        <v>380</v>
      </c>
      <c r="H512" s="103"/>
      <c r="I512" s="120" t="s">
        <v>381</v>
      </c>
      <c r="J512" s="120" t="s">
        <v>382</v>
      </c>
      <c r="M512" s="104" t="str">
        <f t="shared" si="436"/>
        <v/>
      </c>
      <c r="N512" s="104" t="str">
        <f t="shared" si="437"/>
        <v/>
      </c>
      <c r="O512" s="86" t="str">
        <f>IF(N512&lt;&gt;"",VLOOKUP($N512,'Events and Heat count'!$B:$D,2,)&amp;" - "&amp;VLOOKUP($N512,'Events and Heat count'!$B:$D,3,),"")</f>
        <v/>
      </c>
      <c r="P512" s="86" t="str">
        <f t="shared" si="438"/>
        <v/>
      </c>
      <c r="Q512" s="83" t="str">
        <f t="shared" si="465"/>
        <v/>
      </c>
      <c r="R512" s="83" t="str">
        <f t="shared" si="466"/>
        <v/>
      </c>
      <c r="S512" s="99" t="str">
        <f t="shared" si="495"/>
        <v/>
      </c>
    </row>
    <row r="513" spans="1:19" ht="20.100000000000001" customHeight="1" x14ac:dyDescent="0.2">
      <c r="A513" s="85" t="str">
        <f>CONCATENATE(TEXT($B513,0),TEXT($C513,0),TEXT($D513,0))</f>
        <v>1121</v>
      </c>
      <c r="B513" s="83">
        <f t="shared" ref="B513:C513" si="507">B512</f>
        <v>11</v>
      </c>
      <c r="C513" s="117">
        <f t="shared" si="507"/>
        <v>2</v>
      </c>
      <c r="D513" s="118">
        <v>1</v>
      </c>
      <c r="E513" s="116" t="str">
        <f>IFERROR(VLOOKUP(CONCATENATE(TEXT($B513,0),TEXT($C513,0),TEXT($D513,0)),'Input and Results'!$S:$V,E$1,),"")</f>
        <v>Noah McCall</v>
      </c>
      <c r="F513" s="116" t="str">
        <f>IFERROR(VLOOKUP(CONCATENATE(TEXT($B513,0),TEXT($C513,0),TEXT($D513,0)),'Input and Results'!$S:$V,F$1,),"")</f>
        <v>Elangeni</v>
      </c>
      <c r="G513" s="121">
        <f>IFERROR(VLOOKUP(CONCATENATE(TEXT($B513,0),TEXT($C513,0),TEXT($D513,0)),'Input and Results'!$S:$V,G$1,),"")</f>
        <v>52.37</v>
      </c>
      <c r="H513" s="122">
        <v>51.88</v>
      </c>
      <c r="I513" s="123"/>
      <c r="J513" s="124"/>
      <c r="M513" s="131" t="str">
        <f t="shared" si="436"/>
        <v>1</v>
      </c>
      <c r="N513" s="131" t="str">
        <f t="shared" si="437"/>
        <v>11</v>
      </c>
      <c r="O513" s="86" t="str">
        <f>IF(N513&lt;&gt;"",VLOOKUP($N513,'Events and Heat count'!$B:$D,2,)&amp;" - "&amp;VLOOKUP($N513,'Events and Heat count'!$B:$D,3,),"")</f>
        <v>Year 6 Boys - 50m Breaststroke</v>
      </c>
      <c r="P513" s="86" t="str">
        <f t="shared" si="438"/>
        <v>2</v>
      </c>
      <c r="Q513" s="83" t="str">
        <f t="shared" si="465"/>
        <v>Noah McCall</v>
      </c>
      <c r="R513" s="83" t="str">
        <f t="shared" si="466"/>
        <v>Elangeni</v>
      </c>
      <c r="S513" s="99" t="str">
        <f t="shared" si="495"/>
        <v>___________</v>
      </c>
    </row>
    <row r="514" spans="1:19" ht="20.100000000000001" customHeight="1" x14ac:dyDescent="0.2">
      <c r="A514" s="85" t="str">
        <f t="shared" ref="A514:A520" si="508">CONCATENATE(TEXT($B514,0),TEXT($C514,0),TEXT($D514,0))</f>
        <v>1122</v>
      </c>
      <c r="B514" s="83">
        <f t="shared" ref="B514:C514" si="509">B513</f>
        <v>11</v>
      </c>
      <c r="C514" s="117">
        <f t="shared" si="509"/>
        <v>2</v>
      </c>
      <c r="D514" s="118">
        <f>D513+1</f>
        <v>2</v>
      </c>
      <c r="E514" s="116" t="str">
        <f>IFERROR(VLOOKUP(CONCATENATE(TEXT($B514,0),TEXT($C514,0),TEXT($D514,0)),'Input and Results'!$S:$V,E$1,),"")</f>
        <v>Alex Clutton</v>
      </c>
      <c r="F514" s="116" t="str">
        <f>IFERROR(VLOOKUP(CONCATENATE(TEXT($B514,0),TEXT($C514,0),TEXT($D514,0)),'Input and Results'!$S:$V,F$1,),"")</f>
        <v>Bernards Heath</v>
      </c>
      <c r="G514" s="121">
        <f>IFERROR(VLOOKUP(CONCATENATE(TEXT($B514,0),TEXT($C514,0),TEXT($D514,0)),'Input and Results'!$S:$V,G$1,),"")</f>
        <v>52.1</v>
      </c>
      <c r="H514" s="122">
        <v>199.48</v>
      </c>
      <c r="I514" s="123"/>
      <c r="J514" s="124"/>
      <c r="M514" s="131" t="str">
        <f t="shared" si="436"/>
        <v>2</v>
      </c>
      <c r="N514" s="131" t="str">
        <f t="shared" si="437"/>
        <v>11</v>
      </c>
      <c r="O514" s="86" t="str">
        <f>IF(N514&lt;&gt;"",VLOOKUP($N514,'Events and Heat count'!$B:$D,2,)&amp;" - "&amp;VLOOKUP($N514,'Events and Heat count'!$B:$D,3,),"")</f>
        <v>Year 6 Boys - 50m Breaststroke</v>
      </c>
      <c r="P514" s="86" t="str">
        <f t="shared" si="438"/>
        <v>2</v>
      </c>
      <c r="Q514" s="83" t="str">
        <f t="shared" si="465"/>
        <v>Alex Clutton</v>
      </c>
      <c r="R514" s="83" t="str">
        <f t="shared" si="466"/>
        <v>Bernards Heath</v>
      </c>
      <c r="S514" s="99" t="str">
        <f t="shared" si="495"/>
        <v>___________</v>
      </c>
    </row>
    <row r="515" spans="1:19" ht="20.100000000000001" customHeight="1" x14ac:dyDescent="0.2">
      <c r="A515" s="85" t="str">
        <f t="shared" si="508"/>
        <v>1123</v>
      </c>
      <c r="B515" s="83">
        <f t="shared" ref="B515:C515" si="510">B514</f>
        <v>11</v>
      </c>
      <c r="C515" s="117">
        <f t="shared" si="510"/>
        <v>2</v>
      </c>
      <c r="D515" s="118">
        <f t="shared" ref="D515:D520" si="511">D514+1</f>
        <v>3</v>
      </c>
      <c r="E515" s="116" t="str">
        <f>IFERROR(VLOOKUP(CONCATENATE(TEXT($B515,0),TEXT($C515,0),TEXT($D515,0)),'Input and Results'!$S:$V,E$1,),"")</f>
        <v>Christopher Carradine</v>
      </c>
      <c r="F515" s="116" t="str">
        <f>IFERROR(VLOOKUP(CONCATENATE(TEXT($B515,0),TEXT($C515,0),TEXT($D515,0)),'Input and Results'!$S:$V,F$1,),"")</f>
        <v>Gayhurst School</v>
      </c>
      <c r="G515" s="121">
        <f>IFERROR(VLOOKUP(CONCATENATE(TEXT($B515,0),TEXT($C515,0),TEXT($D515,0)),'Input and Results'!$S:$V,G$1,),"")</f>
        <v>52</v>
      </c>
      <c r="H515" s="122">
        <v>53.56</v>
      </c>
      <c r="I515" s="123"/>
      <c r="J515" s="124"/>
      <c r="M515" s="131" t="str">
        <f t="shared" si="436"/>
        <v>3</v>
      </c>
      <c r="N515" s="131" t="str">
        <f t="shared" si="437"/>
        <v>11</v>
      </c>
      <c r="O515" s="86" t="str">
        <f>IF(N515&lt;&gt;"",VLOOKUP($N515,'Events and Heat count'!$B:$D,2,)&amp;" - "&amp;VLOOKUP($N515,'Events and Heat count'!$B:$D,3,),"")</f>
        <v>Year 6 Boys - 50m Breaststroke</v>
      </c>
      <c r="P515" s="86" t="str">
        <f t="shared" si="438"/>
        <v>2</v>
      </c>
      <c r="Q515" s="83" t="str">
        <f t="shared" si="465"/>
        <v>Christopher Carradine</v>
      </c>
      <c r="R515" s="83" t="str">
        <f t="shared" si="466"/>
        <v>Gayhurst School</v>
      </c>
      <c r="S515" s="99" t="str">
        <f t="shared" si="495"/>
        <v>___________</v>
      </c>
    </row>
    <row r="516" spans="1:19" ht="20.100000000000001" customHeight="1" x14ac:dyDescent="0.2">
      <c r="A516" s="85" t="str">
        <f t="shared" si="508"/>
        <v>1124</v>
      </c>
      <c r="B516" s="83">
        <f t="shared" ref="B516:C516" si="512">B515</f>
        <v>11</v>
      </c>
      <c r="C516" s="117">
        <f t="shared" si="512"/>
        <v>2</v>
      </c>
      <c r="D516" s="118">
        <f t="shared" si="511"/>
        <v>4</v>
      </c>
      <c r="E516" s="116" t="str">
        <f>IFERROR(VLOOKUP(CONCATENATE(TEXT($B516,0),TEXT($C516,0),TEXT($D516,0)),'Input and Results'!$S:$V,E$1,),"")</f>
        <v>Nathaniel Mapley</v>
      </c>
      <c r="F516" s="116" t="str">
        <f>IFERROR(VLOOKUP(CONCATENATE(TEXT($B516,0),TEXT($C516,0),TEXT($D516,0)),'Input and Results'!$S:$V,F$1,),"")</f>
        <v>St Peters, St Al.</v>
      </c>
      <c r="G516" s="121">
        <f>IFERROR(VLOOKUP(CONCATENATE(TEXT($B516,0),TEXT($C516,0),TEXT($D516,0)),'Input and Results'!$S:$V,G$1,),"")</f>
        <v>51.7</v>
      </c>
      <c r="H516" s="122">
        <v>51.59</v>
      </c>
      <c r="I516" s="123"/>
      <c r="J516" s="124"/>
      <c r="M516" s="131" t="str">
        <f t="shared" si="436"/>
        <v>4</v>
      </c>
      <c r="N516" s="131" t="str">
        <f t="shared" si="437"/>
        <v>11</v>
      </c>
      <c r="O516" s="86" t="str">
        <f>IF(N516&lt;&gt;"",VLOOKUP($N516,'Events and Heat count'!$B:$D,2,)&amp;" - "&amp;VLOOKUP($N516,'Events and Heat count'!$B:$D,3,),"")</f>
        <v>Year 6 Boys - 50m Breaststroke</v>
      </c>
      <c r="P516" s="86" t="str">
        <f t="shared" si="438"/>
        <v>2</v>
      </c>
      <c r="Q516" s="83" t="str">
        <f t="shared" si="465"/>
        <v>Nathaniel Mapley</v>
      </c>
      <c r="R516" s="83" t="str">
        <f t="shared" si="466"/>
        <v>St Peters, St Al.</v>
      </c>
      <c r="S516" s="99" t="str">
        <f t="shared" si="495"/>
        <v>___________</v>
      </c>
    </row>
    <row r="517" spans="1:19" ht="20.100000000000001" customHeight="1" x14ac:dyDescent="0.2">
      <c r="A517" s="85" t="str">
        <f t="shared" si="508"/>
        <v>1125</v>
      </c>
      <c r="B517" s="83">
        <f t="shared" ref="B517:C517" si="513">B516</f>
        <v>11</v>
      </c>
      <c r="C517" s="117">
        <f t="shared" si="513"/>
        <v>2</v>
      </c>
      <c r="D517" s="118">
        <f t="shared" si="511"/>
        <v>5</v>
      </c>
      <c r="E517" s="116" t="str">
        <f>IFERROR(VLOOKUP(CONCATENATE(TEXT($B517,0),TEXT($C517,0),TEXT($D517,0)),'Input and Results'!$S:$V,E$1,),"")</f>
        <v>Marko Borgis</v>
      </c>
      <c r="F517" s="116" t="str">
        <f>IFERROR(VLOOKUP(CONCATENATE(TEXT($B517,0),TEXT($C517,0),TEXT($D517,0)),'Input and Results'!$S:$V,F$1,),"")</f>
        <v xml:space="preserve">Round Diamond </v>
      </c>
      <c r="G517" s="121">
        <f>IFERROR(VLOOKUP(CONCATENATE(TEXT($B517,0),TEXT($C517,0),TEXT($D517,0)),'Input and Results'!$S:$V,G$1,),"")</f>
        <v>51.38</v>
      </c>
      <c r="H517" s="122">
        <v>50.86</v>
      </c>
      <c r="I517" s="123"/>
      <c r="J517" s="124"/>
      <c r="M517" s="131" t="str">
        <f t="shared" ref="M517:M580" si="514">IF($A517&lt;&gt;0,MID($A517,4,1),"")</f>
        <v>5</v>
      </c>
      <c r="N517" s="131" t="str">
        <f t="shared" ref="N517:N580" si="515">IF($A517&lt;&gt;0,MID($A517,1,2),"")</f>
        <v>11</v>
      </c>
      <c r="O517" s="86" t="str">
        <f>IF(N517&lt;&gt;"",VLOOKUP($N517,'Events and Heat count'!$B:$D,2,)&amp;" - "&amp;VLOOKUP($N517,'Events and Heat count'!$B:$D,3,),"")</f>
        <v>Year 6 Boys - 50m Breaststroke</v>
      </c>
      <c r="P517" s="86" t="str">
        <f t="shared" ref="P517:P580" si="516">IF($A517&lt;&gt;0,MID($A517,3,1),"")</f>
        <v>2</v>
      </c>
      <c r="Q517" s="83" t="str">
        <f t="shared" si="465"/>
        <v>Marko Borgis</v>
      </c>
      <c r="R517" s="83" t="str">
        <f t="shared" si="466"/>
        <v xml:space="preserve">Round Diamond </v>
      </c>
      <c r="S517" s="99" t="str">
        <f t="shared" si="495"/>
        <v>___________</v>
      </c>
    </row>
    <row r="518" spans="1:19" ht="20.100000000000001" customHeight="1" x14ac:dyDescent="0.2">
      <c r="A518" s="85" t="str">
        <f t="shared" si="508"/>
        <v>1126</v>
      </c>
      <c r="B518" s="83">
        <f t="shared" ref="B518:C518" si="517">B517</f>
        <v>11</v>
      </c>
      <c r="C518" s="117">
        <f t="shared" si="517"/>
        <v>2</v>
      </c>
      <c r="D518" s="118">
        <f t="shared" si="511"/>
        <v>6</v>
      </c>
      <c r="E518" s="116" t="str">
        <f>IFERROR(VLOOKUP(CONCATENATE(TEXT($B518,0),TEXT($C518,0),TEXT($D518,0)),'Input and Results'!$S:$V,E$1,),"")</f>
        <v>Tarran Barfoot</v>
      </c>
      <c r="F518" s="116" t="str">
        <f>IFERROR(VLOOKUP(CONCATENATE(TEXT($B518,0),TEXT($C518,0),TEXT($D518,0)),'Input and Results'!$S:$V,F$1,),"")</f>
        <v>Mandeville</v>
      </c>
      <c r="G518" s="121">
        <f>IFERROR(VLOOKUP(CONCATENATE(TEXT($B518,0),TEXT($C518,0),TEXT($D518,0)),'Input and Results'!$S:$V,G$1,),"")</f>
        <v>51.77</v>
      </c>
      <c r="H518" s="122">
        <v>199.47</v>
      </c>
      <c r="I518" s="123"/>
      <c r="J518" s="124"/>
      <c r="M518" s="131" t="str">
        <f t="shared" si="514"/>
        <v>6</v>
      </c>
      <c r="N518" s="131" t="str">
        <f t="shared" si="515"/>
        <v>11</v>
      </c>
      <c r="O518" s="86" t="str">
        <f>IF(N518&lt;&gt;"",VLOOKUP($N518,'Events and Heat count'!$B:$D,2,)&amp;" - "&amp;VLOOKUP($N518,'Events and Heat count'!$B:$D,3,),"")</f>
        <v>Year 6 Boys - 50m Breaststroke</v>
      </c>
      <c r="P518" s="86" t="str">
        <f t="shared" si="516"/>
        <v>2</v>
      </c>
      <c r="Q518" s="83" t="str">
        <f t="shared" si="465"/>
        <v>Tarran Barfoot</v>
      </c>
      <c r="R518" s="83" t="str">
        <f t="shared" si="466"/>
        <v>Mandeville</v>
      </c>
      <c r="S518" s="99" t="str">
        <f t="shared" si="495"/>
        <v>___________</v>
      </c>
    </row>
    <row r="519" spans="1:19" ht="20.100000000000001" customHeight="1" x14ac:dyDescent="0.2">
      <c r="A519" s="85" t="str">
        <f t="shared" si="508"/>
        <v>1127</v>
      </c>
      <c r="B519" s="83">
        <f t="shared" ref="B519:C519" si="518">B518</f>
        <v>11</v>
      </c>
      <c r="C519" s="117">
        <f t="shared" si="518"/>
        <v>2</v>
      </c>
      <c r="D519" s="118">
        <f t="shared" si="511"/>
        <v>7</v>
      </c>
      <c r="E519" s="116" t="str">
        <f>IFERROR(VLOOKUP(CONCATENATE(TEXT($B519,0),TEXT($C519,0),TEXT($D519,0)),'Input and Results'!$S:$V,E$1,),"")</f>
        <v>Harrison Blackman</v>
      </c>
      <c r="F519" s="116" t="str">
        <f>IFERROR(VLOOKUP(CONCATENATE(TEXT($B519,0),TEXT($C519,0),TEXT($D519,0)),'Input and Results'!$S:$V,F$1,),"")</f>
        <v>Chalfont St Peter</v>
      </c>
      <c r="G519" s="121">
        <f>IFERROR(VLOOKUP(CONCATENATE(TEXT($B519,0),TEXT($C519,0),TEXT($D519,0)),'Input and Results'!$S:$V,G$1,),"")</f>
        <v>52.03</v>
      </c>
      <c r="H519" s="122">
        <v>199.99</v>
      </c>
      <c r="I519" s="123"/>
      <c r="J519" s="124"/>
      <c r="M519" s="131" t="str">
        <f t="shared" si="514"/>
        <v>7</v>
      </c>
      <c r="N519" s="131" t="str">
        <f t="shared" si="515"/>
        <v>11</v>
      </c>
      <c r="O519" s="86" t="str">
        <f>IF(N519&lt;&gt;"",VLOOKUP($N519,'Events and Heat count'!$B:$D,2,)&amp;" - "&amp;VLOOKUP($N519,'Events and Heat count'!$B:$D,3,),"")</f>
        <v>Year 6 Boys - 50m Breaststroke</v>
      </c>
      <c r="P519" s="86" t="str">
        <f t="shared" si="516"/>
        <v>2</v>
      </c>
      <c r="Q519" s="83" t="str">
        <f t="shared" si="465"/>
        <v>Harrison Blackman</v>
      </c>
      <c r="R519" s="83" t="str">
        <f t="shared" si="466"/>
        <v>Chalfont St Peter</v>
      </c>
      <c r="S519" s="99" t="str">
        <f t="shared" si="495"/>
        <v>___________</v>
      </c>
    </row>
    <row r="520" spans="1:19" ht="20.100000000000001" customHeight="1" x14ac:dyDescent="0.2">
      <c r="A520" s="85" t="str">
        <f t="shared" si="508"/>
        <v>1128</v>
      </c>
      <c r="B520" s="83">
        <f t="shared" ref="B520:C520" si="519">B519</f>
        <v>11</v>
      </c>
      <c r="C520" s="117">
        <f t="shared" si="519"/>
        <v>2</v>
      </c>
      <c r="D520" s="118">
        <f t="shared" si="511"/>
        <v>8</v>
      </c>
      <c r="E520" s="116" t="str">
        <f>IFERROR(VLOOKUP(CONCATENATE(TEXT($B520,0),TEXT($C520,0),TEXT($D520,0)),'Input and Results'!$S:$V,E$1,),"")</f>
        <v>Joshua Skelton</v>
      </c>
      <c r="F520" s="116" t="str">
        <f>IFERROR(VLOOKUP(CONCATENATE(TEXT($B520,0),TEXT($C520,0),TEXT($D520,0)),'Input and Results'!$S:$V,F$1,),"")</f>
        <v>Foulds Primary</v>
      </c>
      <c r="G520" s="121">
        <f>IFERROR(VLOOKUP(CONCATENATE(TEXT($B520,0),TEXT($C520,0),TEXT($D520,0)),'Input and Results'!$S:$V,G$1,),"")</f>
        <v>52.3</v>
      </c>
      <c r="H520" s="122">
        <v>63.06</v>
      </c>
      <c r="I520" s="123"/>
      <c r="J520" s="124"/>
      <c r="M520" s="131" t="str">
        <f t="shared" si="514"/>
        <v>8</v>
      </c>
      <c r="N520" s="131" t="str">
        <f t="shared" si="515"/>
        <v>11</v>
      </c>
      <c r="O520" s="86" t="str">
        <f>IF(N520&lt;&gt;"",VLOOKUP($N520,'Events and Heat count'!$B:$D,2,)&amp;" - "&amp;VLOOKUP($N520,'Events and Heat count'!$B:$D,3,),"")</f>
        <v>Year 6 Boys - 50m Breaststroke</v>
      </c>
      <c r="P520" s="86" t="str">
        <f t="shared" si="516"/>
        <v>2</v>
      </c>
      <c r="Q520" s="83" t="str">
        <f t="shared" si="465"/>
        <v>Joshua Skelton</v>
      </c>
      <c r="R520" s="83" t="str">
        <f t="shared" si="466"/>
        <v>Foulds Primary</v>
      </c>
      <c r="S520" s="99" t="str">
        <f t="shared" si="495"/>
        <v>___________</v>
      </c>
    </row>
    <row r="521" spans="1:19" s="87" customFormat="1" ht="249.95" customHeight="1" x14ac:dyDescent="0.2">
      <c r="B521" s="87">
        <f t="shared" ref="B521:C521" si="520">B520</f>
        <v>11</v>
      </c>
      <c r="C521" s="117">
        <f t="shared" si="520"/>
        <v>2</v>
      </c>
      <c r="D521" s="117"/>
      <c r="E521" s="117"/>
      <c r="F521" s="117"/>
      <c r="G521" s="117"/>
      <c r="H521" s="117"/>
      <c r="I521" s="125"/>
      <c r="J521" s="125"/>
      <c r="M521" s="104" t="str">
        <f t="shared" si="514"/>
        <v/>
      </c>
      <c r="N521" s="104" t="str">
        <f t="shared" si="515"/>
        <v/>
      </c>
      <c r="O521" s="86" t="str">
        <f>IF(N521&lt;&gt;"",VLOOKUP($N521,'Events and Heat count'!$B:$D,2,)&amp;" - "&amp;VLOOKUP($N521,'Events and Heat count'!$B:$D,3,),"")</f>
        <v/>
      </c>
      <c r="P521" s="86" t="str">
        <f t="shared" si="516"/>
        <v/>
      </c>
      <c r="Q521" s="83" t="str">
        <f t="shared" si="465"/>
        <v/>
      </c>
      <c r="R521" s="83" t="str">
        <f t="shared" si="466"/>
        <v/>
      </c>
      <c r="S521" s="99" t="str">
        <f t="shared" si="495"/>
        <v/>
      </c>
    </row>
    <row r="522" spans="1:19" ht="20.100000000000001" customHeight="1" x14ac:dyDescent="0.2">
      <c r="B522" s="83">
        <f t="shared" ref="B522" si="521">B521</f>
        <v>11</v>
      </c>
      <c r="C522" s="103" t="s">
        <v>368</v>
      </c>
      <c r="D522" s="119">
        <f>D508</f>
        <v>11</v>
      </c>
      <c r="E522" s="103" t="str">
        <f t="shared" ref="E522:F522" si="522">E508</f>
        <v>Year 6 Boys</v>
      </c>
      <c r="F522" s="103" t="str">
        <f t="shared" si="522"/>
        <v>50m Breaststroke</v>
      </c>
      <c r="G522" s="103"/>
      <c r="H522" s="103"/>
      <c r="I522" s="120"/>
      <c r="J522" s="120"/>
      <c r="M522" s="104" t="str">
        <f t="shared" si="514"/>
        <v/>
      </c>
      <c r="N522" s="104" t="str">
        <f t="shared" si="515"/>
        <v/>
      </c>
      <c r="O522" s="86" t="str">
        <f>IF(N522&lt;&gt;"",VLOOKUP($N522,'Events and Heat count'!$B:$D,2,)&amp;" - "&amp;VLOOKUP($N522,'Events and Heat count'!$B:$D,3,),"")</f>
        <v/>
      </c>
      <c r="P522" s="86" t="str">
        <f t="shared" si="516"/>
        <v/>
      </c>
      <c r="Q522" s="83" t="str">
        <f t="shared" si="465"/>
        <v/>
      </c>
      <c r="R522" s="83" t="str">
        <f t="shared" si="466"/>
        <v/>
      </c>
      <c r="S522" s="99" t="str">
        <f t="shared" si="495"/>
        <v/>
      </c>
    </row>
    <row r="523" spans="1:19" s="87" customFormat="1" ht="5.0999999999999996" customHeight="1" x14ac:dyDescent="0.2">
      <c r="B523" s="87">
        <f t="shared" ref="B523" si="523">B522</f>
        <v>11</v>
      </c>
      <c r="C523" s="117"/>
      <c r="D523" s="117"/>
      <c r="E523" s="117"/>
      <c r="F523" s="117"/>
      <c r="G523" s="117"/>
      <c r="H523" s="117"/>
      <c r="I523" s="125"/>
      <c r="J523" s="125"/>
      <c r="M523" s="104" t="str">
        <f t="shared" si="514"/>
        <v/>
      </c>
      <c r="N523" s="104" t="str">
        <f t="shared" si="515"/>
        <v/>
      </c>
      <c r="O523" s="86" t="str">
        <f>IF(N523&lt;&gt;"",VLOOKUP($N523,'Events and Heat count'!$B:$D,2,)&amp;" - "&amp;VLOOKUP($N523,'Events and Heat count'!$B:$D,3,),"")</f>
        <v/>
      </c>
      <c r="P523" s="86" t="str">
        <f t="shared" si="516"/>
        <v/>
      </c>
      <c r="Q523" s="83" t="str">
        <f t="shared" si="465"/>
        <v/>
      </c>
      <c r="R523" s="83" t="str">
        <f t="shared" si="466"/>
        <v/>
      </c>
      <c r="S523" s="99" t="str">
        <f t="shared" si="495"/>
        <v/>
      </c>
    </row>
    <row r="524" spans="1:19" ht="15" customHeight="1" x14ac:dyDescent="0.2">
      <c r="A524" s="85"/>
      <c r="B524" s="83">
        <f t="shared" ref="B524" si="524">B523</f>
        <v>11</v>
      </c>
      <c r="C524" s="117">
        <f>E524</f>
        <v>3</v>
      </c>
      <c r="D524" s="103" t="s">
        <v>367</v>
      </c>
      <c r="E524" s="119">
        <v>3</v>
      </c>
      <c r="M524" s="104" t="str">
        <f t="shared" si="514"/>
        <v/>
      </c>
      <c r="N524" s="104" t="str">
        <f t="shared" si="515"/>
        <v/>
      </c>
      <c r="O524" s="86" t="str">
        <f>IF(N524&lt;&gt;"",VLOOKUP($N524,'Events and Heat count'!$B:$D,2,)&amp;" - "&amp;VLOOKUP($N524,'Events and Heat count'!$B:$D,3,),"")</f>
        <v/>
      </c>
      <c r="P524" s="86" t="str">
        <f t="shared" si="516"/>
        <v/>
      </c>
      <c r="Q524" s="83" t="str">
        <f t="shared" si="465"/>
        <v/>
      </c>
      <c r="R524" s="83" t="str">
        <f t="shared" si="466"/>
        <v/>
      </c>
      <c r="S524" s="99" t="str">
        <f t="shared" si="495"/>
        <v/>
      </c>
    </row>
    <row r="525" spans="1:19" ht="5.0999999999999996" customHeight="1" x14ac:dyDescent="0.2">
      <c r="A525" s="85"/>
      <c r="B525" s="83">
        <f t="shared" ref="B525" si="525">B524</f>
        <v>11</v>
      </c>
      <c r="C525" s="117">
        <f>C524</f>
        <v>3</v>
      </c>
      <c r="M525" s="104" t="str">
        <f t="shared" si="514"/>
        <v/>
      </c>
      <c r="N525" s="104" t="str">
        <f t="shared" si="515"/>
        <v/>
      </c>
      <c r="O525" s="86" t="str">
        <f>IF(N525&lt;&gt;"",VLOOKUP($N525,'Events and Heat count'!$B:$D,2,)&amp;" - "&amp;VLOOKUP($N525,'Events and Heat count'!$B:$D,3,),"")</f>
        <v/>
      </c>
      <c r="P525" s="86" t="str">
        <f t="shared" si="516"/>
        <v/>
      </c>
      <c r="Q525" s="83" t="str">
        <f t="shared" si="465"/>
        <v/>
      </c>
      <c r="R525" s="83" t="str">
        <f t="shared" si="466"/>
        <v/>
      </c>
      <c r="S525" s="99" t="str">
        <f t="shared" si="495"/>
        <v/>
      </c>
    </row>
    <row r="526" spans="1:19" ht="15" customHeight="1" x14ac:dyDescent="0.2">
      <c r="A526" s="85"/>
      <c r="B526" s="83">
        <f t="shared" ref="B526:C526" si="526">B525</f>
        <v>11</v>
      </c>
      <c r="C526" s="117">
        <f t="shared" si="526"/>
        <v>3</v>
      </c>
      <c r="D526" s="103" t="s">
        <v>366</v>
      </c>
      <c r="E526" s="103" t="s">
        <v>369</v>
      </c>
      <c r="F526" s="103" t="s">
        <v>374</v>
      </c>
      <c r="G526" s="103" t="s">
        <v>380</v>
      </c>
      <c r="H526" s="103"/>
      <c r="I526" s="120" t="s">
        <v>381</v>
      </c>
      <c r="J526" s="120" t="s">
        <v>382</v>
      </c>
      <c r="M526" s="104" t="str">
        <f t="shared" si="514"/>
        <v/>
      </c>
      <c r="N526" s="104" t="str">
        <f t="shared" si="515"/>
        <v/>
      </c>
      <c r="O526" s="86" t="str">
        <f>IF(N526&lt;&gt;"",VLOOKUP($N526,'Events and Heat count'!$B:$D,2,)&amp;" - "&amp;VLOOKUP($N526,'Events and Heat count'!$B:$D,3,),"")</f>
        <v/>
      </c>
      <c r="P526" s="86" t="str">
        <f t="shared" si="516"/>
        <v/>
      </c>
      <c r="Q526" s="83" t="str">
        <f t="shared" si="465"/>
        <v/>
      </c>
      <c r="R526" s="83" t="str">
        <f t="shared" si="466"/>
        <v/>
      </c>
      <c r="S526" s="99" t="str">
        <f t="shared" si="495"/>
        <v/>
      </c>
    </row>
    <row r="527" spans="1:19" ht="20.100000000000001" customHeight="1" x14ac:dyDescent="0.2">
      <c r="A527" s="85" t="str">
        <f>CONCATENATE(TEXT($B527,0),TEXT($C527,0),TEXT($D527,0))</f>
        <v>1131</v>
      </c>
      <c r="B527" s="83">
        <f t="shared" ref="B527:C527" si="527">B526</f>
        <v>11</v>
      </c>
      <c r="C527" s="117">
        <f t="shared" si="527"/>
        <v>3</v>
      </c>
      <c r="D527" s="118">
        <v>1</v>
      </c>
      <c r="E527" s="116" t="str">
        <f>IFERROR(VLOOKUP(CONCATENATE(TEXT($B527,0),TEXT($C527,0),TEXT($D527,0)),'Input and Results'!$S:$V,E$1,),"")</f>
        <v>Daniel Rates</v>
      </c>
      <c r="F527" s="116" t="str">
        <f>IFERROR(VLOOKUP(CONCATENATE(TEXT($B527,0),TEXT($C527,0),TEXT($D527,0)),'Input and Results'!$S:$V,F$1,),"")</f>
        <v>Heath Mount</v>
      </c>
      <c r="G527" s="121">
        <f>IFERROR(VLOOKUP(CONCATENATE(TEXT($B527,0),TEXT($C527,0),TEXT($D527,0)),'Input and Results'!$S:$V,G$1,),"")</f>
        <v>50.73</v>
      </c>
      <c r="H527" s="122">
        <v>50.19</v>
      </c>
      <c r="I527" s="123"/>
      <c r="J527" s="124"/>
      <c r="M527" s="131" t="str">
        <f t="shared" si="514"/>
        <v>1</v>
      </c>
      <c r="N527" s="131" t="str">
        <f t="shared" si="515"/>
        <v>11</v>
      </c>
      <c r="O527" s="86" t="str">
        <f>IF(N527&lt;&gt;"",VLOOKUP($N527,'Events and Heat count'!$B:$D,2,)&amp;" - "&amp;VLOOKUP($N527,'Events and Heat count'!$B:$D,3,),"")</f>
        <v>Year 6 Boys - 50m Breaststroke</v>
      </c>
      <c r="P527" s="86" t="str">
        <f t="shared" si="516"/>
        <v>3</v>
      </c>
      <c r="Q527" s="83" t="str">
        <f t="shared" si="465"/>
        <v>Daniel Rates</v>
      </c>
      <c r="R527" s="83" t="str">
        <f t="shared" si="466"/>
        <v>Heath Mount</v>
      </c>
      <c r="S527" s="99" t="str">
        <f t="shared" si="495"/>
        <v>___________</v>
      </c>
    </row>
    <row r="528" spans="1:19" ht="20.100000000000001" customHeight="1" x14ac:dyDescent="0.2">
      <c r="A528" s="85" t="str">
        <f t="shared" ref="A528:A534" si="528">CONCATENATE(TEXT($B528,0),TEXT($C528,0),TEXT($D528,0))</f>
        <v>1132</v>
      </c>
      <c r="B528" s="83">
        <f t="shared" ref="B528:C528" si="529">B527</f>
        <v>11</v>
      </c>
      <c r="C528" s="117">
        <f t="shared" si="529"/>
        <v>3</v>
      </c>
      <c r="D528" s="118">
        <f>D527+1</f>
        <v>2</v>
      </c>
      <c r="E528" s="116" t="str">
        <f>IFERROR(VLOOKUP(CONCATENATE(TEXT($B528,0),TEXT($C528,0),TEXT($D528,0)),'Input and Results'!$S:$V,E$1,),"")</f>
        <v>James Atwell</v>
      </c>
      <c r="F528" s="116" t="str">
        <f>IFERROR(VLOOKUP(CONCATENATE(TEXT($B528,0),TEXT($C528,0),TEXT($D528,0)),'Input and Results'!$S:$V,F$1,),"")</f>
        <v>The Grove Jnr</v>
      </c>
      <c r="G528" s="121">
        <f>IFERROR(VLOOKUP(CONCATENATE(TEXT($B528,0),TEXT($C528,0),TEXT($D528,0)),'Input and Results'!$S:$V,G$1,),"")</f>
        <v>50.15</v>
      </c>
      <c r="H528" s="122">
        <v>199.98</v>
      </c>
      <c r="I528" s="123"/>
      <c r="J528" s="124"/>
      <c r="M528" s="131" t="str">
        <f t="shared" si="514"/>
        <v>2</v>
      </c>
      <c r="N528" s="131" t="str">
        <f t="shared" si="515"/>
        <v>11</v>
      </c>
      <c r="O528" s="86" t="str">
        <f>IF(N528&lt;&gt;"",VLOOKUP($N528,'Events and Heat count'!$B:$D,2,)&amp;" - "&amp;VLOOKUP($N528,'Events and Heat count'!$B:$D,3,),"")</f>
        <v>Year 6 Boys - 50m Breaststroke</v>
      </c>
      <c r="P528" s="86" t="str">
        <f t="shared" si="516"/>
        <v>3</v>
      </c>
      <c r="Q528" s="83" t="str">
        <f t="shared" si="465"/>
        <v>James Atwell</v>
      </c>
      <c r="R528" s="83" t="str">
        <f t="shared" si="466"/>
        <v>The Grove Jnr</v>
      </c>
      <c r="S528" s="99" t="str">
        <f t="shared" si="495"/>
        <v>___________</v>
      </c>
    </row>
    <row r="529" spans="1:19" ht="20.100000000000001" customHeight="1" x14ac:dyDescent="0.2">
      <c r="A529" s="85" t="str">
        <f t="shared" si="528"/>
        <v>1133</v>
      </c>
      <c r="B529" s="83">
        <f t="shared" ref="B529:C529" si="530">B528</f>
        <v>11</v>
      </c>
      <c r="C529" s="117">
        <f t="shared" si="530"/>
        <v>3</v>
      </c>
      <c r="D529" s="118">
        <f t="shared" ref="D529:D534" si="531">D528+1</f>
        <v>3</v>
      </c>
      <c r="E529" s="116" t="str">
        <f>IFERROR(VLOOKUP(CONCATENATE(TEXT($B529,0),TEXT($C529,0),TEXT($D529,0)),'Input and Results'!$S:$V,E$1,),"")</f>
        <v>Joshua Heesom</v>
      </c>
      <c r="F529" s="116" t="str">
        <f>IFERROR(VLOOKUP(CONCATENATE(TEXT($B529,0),TEXT($C529,0),TEXT($D529,0)),'Input and Results'!$S:$V,F$1,),"")</f>
        <v>Pope Paul</v>
      </c>
      <c r="G529" s="121">
        <f>IFERROR(VLOOKUP(CONCATENATE(TEXT($B529,0),TEXT($C529,0),TEXT($D529,0)),'Input and Results'!$S:$V,G$1,),"")</f>
        <v>48.32</v>
      </c>
      <c r="H529" s="122">
        <v>47.74</v>
      </c>
      <c r="I529" s="123"/>
      <c r="J529" s="124"/>
      <c r="M529" s="131" t="str">
        <f t="shared" si="514"/>
        <v>3</v>
      </c>
      <c r="N529" s="131" t="str">
        <f t="shared" si="515"/>
        <v>11</v>
      </c>
      <c r="O529" s="86" t="str">
        <f>IF(N529&lt;&gt;"",VLOOKUP($N529,'Events and Heat count'!$B:$D,2,)&amp;" - "&amp;VLOOKUP($N529,'Events and Heat count'!$B:$D,3,),"")</f>
        <v>Year 6 Boys - 50m Breaststroke</v>
      </c>
      <c r="P529" s="86" t="str">
        <f t="shared" si="516"/>
        <v>3</v>
      </c>
      <c r="Q529" s="83" t="str">
        <f t="shared" si="465"/>
        <v>Joshua Heesom</v>
      </c>
      <c r="R529" s="83" t="str">
        <f t="shared" si="466"/>
        <v>Pope Paul</v>
      </c>
      <c r="S529" s="99" t="str">
        <f t="shared" si="495"/>
        <v>___________</v>
      </c>
    </row>
    <row r="530" spans="1:19" ht="20.100000000000001" customHeight="1" x14ac:dyDescent="0.2">
      <c r="A530" s="85" t="str">
        <f t="shared" si="528"/>
        <v>1134</v>
      </c>
      <c r="B530" s="83">
        <f t="shared" ref="B530:C530" si="532">B529</f>
        <v>11</v>
      </c>
      <c r="C530" s="117">
        <f t="shared" si="532"/>
        <v>3</v>
      </c>
      <c r="D530" s="118">
        <f t="shared" si="531"/>
        <v>4</v>
      </c>
      <c r="E530" s="116" t="str">
        <f>IFERROR(VLOOKUP(CONCATENATE(TEXT($B530,0),TEXT($C530,0),TEXT($D530,0)),'Input and Results'!$S:$V,E$1,),"")</f>
        <v>Luke Pollen-Brooks</v>
      </c>
      <c r="F530" s="116" t="str">
        <f>IFERROR(VLOOKUP(CONCATENATE(TEXT($B530,0),TEXT($C530,0),TEXT($D530,0)),'Input and Results'!$S:$V,F$1,),"")</f>
        <v>Bedford</v>
      </c>
      <c r="G530" s="121">
        <f>IFERROR(VLOOKUP(CONCATENATE(TEXT($B530,0),TEXT($C530,0),TEXT($D530,0)),'Input and Results'!$S:$V,G$1,),"")</f>
        <v>46.81</v>
      </c>
      <c r="H530" s="122">
        <v>47.39</v>
      </c>
      <c r="I530" s="123"/>
      <c r="J530" s="124"/>
      <c r="M530" s="131" t="str">
        <f t="shared" si="514"/>
        <v>4</v>
      </c>
      <c r="N530" s="131" t="str">
        <f t="shared" si="515"/>
        <v>11</v>
      </c>
      <c r="O530" s="86" t="str">
        <f>IF(N530&lt;&gt;"",VLOOKUP($N530,'Events and Heat count'!$B:$D,2,)&amp;" - "&amp;VLOOKUP($N530,'Events and Heat count'!$B:$D,3,),"")</f>
        <v>Year 6 Boys - 50m Breaststroke</v>
      </c>
      <c r="P530" s="86" t="str">
        <f t="shared" si="516"/>
        <v>3</v>
      </c>
      <c r="Q530" s="83" t="str">
        <f t="shared" si="465"/>
        <v>Luke Pollen-Brooks</v>
      </c>
      <c r="R530" s="83" t="str">
        <f t="shared" si="466"/>
        <v>Bedford</v>
      </c>
      <c r="S530" s="99" t="str">
        <f t="shared" si="495"/>
        <v>___________</v>
      </c>
    </row>
    <row r="531" spans="1:19" ht="20.100000000000001" customHeight="1" x14ac:dyDescent="0.2">
      <c r="A531" s="85" t="str">
        <f t="shared" si="528"/>
        <v>1135</v>
      </c>
      <c r="B531" s="83">
        <f t="shared" ref="B531:C531" si="533">B530</f>
        <v>11</v>
      </c>
      <c r="C531" s="117">
        <f t="shared" si="533"/>
        <v>3</v>
      </c>
      <c r="D531" s="118">
        <f t="shared" si="531"/>
        <v>5</v>
      </c>
      <c r="E531" s="116" t="str">
        <f>IFERROR(VLOOKUP(CONCATENATE(TEXT($B531,0),TEXT($C531,0),TEXT($D531,0)),'Input and Results'!$S:$V,E$1,),"")</f>
        <v>Nico Benito</v>
      </c>
      <c r="F531" s="116" t="str">
        <f>IFERROR(VLOOKUP(CONCATENATE(TEXT($B531,0),TEXT($C531,0),TEXT($D531,0)),'Input and Results'!$S:$V,F$1,),"")</f>
        <v>Edge Grove</v>
      </c>
      <c r="G531" s="121">
        <f>IFERROR(VLOOKUP(CONCATENATE(TEXT($B531,0),TEXT($C531,0),TEXT($D531,0)),'Input and Results'!$S:$V,G$1,),"")</f>
        <v>42.96</v>
      </c>
      <c r="H531" s="122">
        <v>44.01</v>
      </c>
      <c r="I531" s="123"/>
      <c r="J531" s="124"/>
      <c r="M531" s="131" t="str">
        <f t="shared" si="514"/>
        <v>5</v>
      </c>
      <c r="N531" s="131" t="str">
        <f t="shared" si="515"/>
        <v>11</v>
      </c>
      <c r="O531" s="86" t="str">
        <f>IF(N531&lt;&gt;"",VLOOKUP($N531,'Events and Heat count'!$B:$D,2,)&amp;" - "&amp;VLOOKUP($N531,'Events and Heat count'!$B:$D,3,),"")</f>
        <v>Year 6 Boys - 50m Breaststroke</v>
      </c>
      <c r="P531" s="86" t="str">
        <f t="shared" si="516"/>
        <v>3</v>
      </c>
      <c r="Q531" s="83" t="str">
        <f t="shared" si="465"/>
        <v>Nico Benito</v>
      </c>
      <c r="R531" s="83" t="str">
        <f t="shared" si="466"/>
        <v>Edge Grove</v>
      </c>
      <c r="S531" s="99" t="str">
        <f t="shared" si="495"/>
        <v>___________</v>
      </c>
    </row>
    <row r="532" spans="1:19" ht="20.100000000000001" customHeight="1" x14ac:dyDescent="0.2">
      <c r="A532" s="85" t="str">
        <f t="shared" si="528"/>
        <v>1136</v>
      </c>
      <c r="B532" s="83">
        <f t="shared" ref="B532:C532" si="534">B531</f>
        <v>11</v>
      </c>
      <c r="C532" s="117">
        <f t="shared" si="534"/>
        <v>3</v>
      </c>
      <c r="D532" s="118">
        <f t="shared" si="531"/>
        <v>6</v>
      </c>
      <c r="E532" s="116" t="str">
        <f>IFERROR(VLOOKUP(CONCATENATE(TEXT($B532,0),TEXT($C532,0),TEXT($D532,0)),'Input and Results'!$S:$V,E$1,),"")</f>
        <v>Alex Cooper</v>
      </c>
      <c r="F532" s="116" t="str">
        <f>IFERROR(VLOOKUP(CONCATENATE(TEXT($B532,0),TEXT($C532,0),TEXT($D532,0)),'Input and Results'!$S:$V,F$1,),"")</f>
        <v>Polehampton</v>
      </c>
      <c r="G532" s="121">
        <f>IFERROR(VLOOKUP(CONCATENATE(TEXT($B532,0),TEXT($C532,0),TEXT($D532,0)),'Input and Results'!$S:$V,G$1,),"")</f>
        <v>47.52</v>
      </c>
      <c r="H532" s="122">
        <v>43.68</v>
      </c>
      <c r="I532" s="123"/>
      <c r="J532" s="124"/>
      <c r="M532" s="131" t="str">
        <f t="shared" si="514"/>
        <v>6</v>
      </c>
      <c r="N532" s="131" t="str">
        <f t="shared" si="515"/>
        <v>11</v>
      </c>
      <c r="O532" s="86" t="str">
        <f>IF(N532&lt;&gt;"",VLOOKUP($N532,'Events and Heat count'!$B:$D,2,)&amp;" - "&amp;VLOOKUP($N532,'Events and Heat count'!$B:$D,3,),"")</f>
        <v>Year 6 Boys - 50m Breaststroke</v>
      </c>
      <c r="P532" s="86" t="str">
        <f t="shared" si="516"/>
        <v>3</v>
      </c>
      <c r="Q532" s="83" t="str">
        <f t="shared" si="465"/>
        <v>Alex Cooper</v>
      </c>
      <c r="R532" s="83" t="str">
        <f t="shared" si="466"/>
        <v>Polehampton</v>
      </c>
      <c r="S532" s="99" t="str">
        <f t="shared" si="495"/>
        <v>___________</v>
      </c>
    </row>
    <row r="533" spans="1:19" ht="20.100000000000001" customHeight="1" x14ac:dyDescent="0.2">
      <c r="A533" s="85" t="str">
        <f t="shared" si="528"/>
        <v>1137</v>
      </c>
      <c r="B533" s="83">
        <f t="shared" ref="B533:C533" si="535">B532</f>
        <v>11</v>
      </c>
      <c r="C533" s="117">
        <f t="shared" si="535"/>
        <v>3</v>
      </c>
      <c r="D533" s="118">
        <f t="shared" si="531"/>
        <v>7</v>
      </c>
      <c r="E533" s="116" t="str">
        <f>IFERROR(VLOOKUP(CONCATENATE(TEXT($B533,0),TEXT($C533,0),TEXT($D533,0)),'Input and Results'!$S:$V,E$1,),"")</f>
        <v>Harry Gibb</v>
      </c>
      <c r="F533" s="116" t="str">
        <f>IFERROR(VLOOKUP(CONCATENATE(TEXT($B533,0),TEXT($C533,0),TEXT($D533,0)),'Input and Results'!$S:$V,F$1,),"")</f>
        <v>Chalfont St Peter</v>
      </c>
      <c r="G533" s="121">
        <f>IFERROR(VLOOKUP(CONCATENATE(TEXT($B533,0),TEXT($C533,0),TEXT($D533,0)),'Input and Results'!$S:$V,G$1,),"")</f>
        <v>50.12</v>
      </c>
      <c r="H533" s="122">
        <v>47.98</v>
      </c>
      <c r="I533" s="123"/>
      <c r="J533" s="124"/>
      <c r="M533" s="131" t="str">
        <f t="shared" si="514"/>
        <v>7</v>
      </c>
      <c r="N533" s="131" t="str">
        <f t="shared" si="515"/>
        <v>11</v>
      </c>
      <c r="O533" s="86" t="str">
        <f>IF(N533&lt;&gt;"",VLOOKUP($N533,'Events and Heat count'!$B:$D,2,)&amp;" - "&amp;VLOOKUP($N533,'Events and Heat count'!$B:$D,3,),"")</f>
        <v>Year 6 Boys - 50m Breaststroke</v>
      </c>
      <c r="P533" s="86" t="str">
        <f t="shared" si="516"/>
        <v>3</v>
      </c>
      <c r="Q533" s="83" t="str">
        <f t="shared" si="465"/>
        <v>Harry Gibb</v>
      </c>
      <c r="R533" s="83" t="str">
        <f t="shared" si="466"/>
        <v>Chalfont St Peter</v>
      </c>
      <c r="S533" s="99" t="str">
        <f t="shared" si="495"/>
        <v>___________</v>
      </c>
    </row>
    <row r="534" spans="1:19" ht="20.100000000000001" customHeight="1" x14ac:dyDescent="0.2">
      <c r="A534" s="85" t="str">
        <f t="shared" si="528"/>
        <v>1138</v>
      </c>
      <c r="B534" s="83">
        <f t="shared" ref="B534:C534" si="536">B533</f>
        <v>11</v>
      </c>
      <c r="C534" s="117">
        <f t="shared" si="536"/>
        <v>3</v>
      </c>
      <c r="D534" s="118">
        <f t="shared" si="531"/>
        <v>8</v>
      </c>
      <c r="E534" s="116" t="str">
        <f>IFERROR(VLOOKUP(CONCATENATE(TEXT($B534,0),TEXT($C534,0),TEXT($D534,0)),'Input and Results'!$S:$V,E$1,),"")</f>
        <v>Alexander Kalverboer</v>
      </c>
      <c r="F534" s="116" t="str">
        <f>IFERROR(VLOOKUP(CONCATENATE(TEXT($B534,0),TEXT($C534,0),TEXT($D534,0)),'Input and Results'!$S:$V,F$1,),"")</f>
        <v>Westbrook Hay</v>
      </c>
      <c r="G534" s="121">
        <f>IFERROR(VLOOKUP(CONCATENATE(TEXT($B534,0),TEXT($C534,0),TEXT($D534,0)),'Input and Results'!$S:$V,G$1,),"")</f>
        <v>50.68</v>
      </c>
      <c r="H534" s="122">
        <v>49.93</v>
      </c>
      <c r="I534" s="123"/>
      <c r="J534" s="124"/>
      <c r="M534" s="131" t="str">
        <f t="shared" si="514"/>
        <v>8</v>
      </c>
      <c r="N534" s="131" t="str">
        <f t="shared" si="515"/>
        <v>11</v>
      </c>
      <c r="O534" s="86" t="str">
        <f>IF(N534&lt;&gt;"",VLOOKUP($N534,'Events and Heat count'!$B:$D,2,)&amp;" - "&amp;VLOOKUP($N534,'Events and Heat count'!$B:$D,3,),"")</f>
        <v>Year 6 Boys - 50m Breaststroke</v>
      </c>
      <c r="P534" s="86" t="str">
        <f t="shared" si="516"/>
        <v>3</v>
      </c>
      <c r="Q534" s="83" t="str">
        <f t="shared" si="465"/>
        <v>Alexander Kalverboer</v>
      </c>
      <c r="R534" s="83" t="str">
        <f t="shared" si="466"/>
        <v>Westbrook Hay</v>
      </c>
      <c r="S534" s="99" t="str">
        <f t="shared" si="495"/>
        <v>___________</v>
      </c>
    </row>
    <row r="535" spans="1:19" s="87" customFormat="1" ht="249.95" customHeight="1" x14ac:dyDescent="0.2">
      <c r="B535" s="87">
        <f t="shared" ref="B535:C535" si="537">B534</f>
        <v>11</v>
      </c>
      <c r="C535" s="117">
        <f t="shared" si="537"/>
        <v>3</v>
      </c>
      <c r="D535" s="117"/>
      <c r="E535" s="117"/>
      <c r="F535" s="117"/>
      <c r="G535" s="117"/>
      <c r="H535" s="117"/>
      <c r="I535" s="125"/>
      <c r="J535" s="125"/>
      <c r="M535" s="104" t="str">
        <f t="shared" si="514"/>
        <v/>
      </c>
      <c r="N535" s="104" t="str">
        <f t="shared" si="515"/>
        <v/>
      </c>
      <c r="O535" s="86" t="str">
        <f>IF(N535&lt;&gt;"",VLOOKUP($N535,'Events and Heat count'!$B:$D,2,)&amp;" - "&amp;VLOOKUP($N535,'Events and Heat count'!$B:$D,3,),"")</f>
        <v/>
      </c>
      <c r="P535" s="86" t="str">
        <f t="shared" si="516"/>
        <v/>
      </c>
      <c r="Q535" s="83" t="str">
        <f t="shared" si="465"/>
        <v/>
      </c>
      <c r="R535" s="83" t="str">
        <f t="shared" si="466"/>
        <v/>
      </c>
      <c r="S535" s="99" t="str">
        <f t="shared" si="495"/>
        <v/>
      </c>
    </row>
    <row r="536" spans="1:19" ht="20.100000000000001" customHeight="1" x14ac:dyDescent="0.2">
      <c r="B536" s="83">
        <f>D536</f>
        <v>12</v>
      </c>
      <c r="C536" s="103" t="s">
        <v>368</v>
      </c>
      <c r="D536" s="119">
        <v>12</v>
      </c>
      <c r="E536" s="103" t="s">
        <v>4</v>
      </c>
      <c r="F536" s="103" t="s">
        <v>6</v>
      </c>
      <c r="G536" s="103"/>
      <c r="H536" s="103"/>
      <c r="I536" s="120"/>
      <c r="J536" s="120"/>
      <c r="M536" s="104" t="str">
        <f t="shared" si="514"/>
        <v/>
      </c>
      <c r="N536" s="104" t="str">
        <f t="shared" si="515"/>
        <v/>
      </c>
      <c r="O536" s="86" t="str">
        <f>IF(N536&lt;&gt;"",VLOOKUP($N536,'Events and Heat count'!$B:$D,2,)&amp;" - "&amp;VLOOKUP($N536,'Events and Heat count'!$B:$D,3,),"")</f>
        <v/>
      </c>
      <c r="P536" s="86" t="str">
        <f t="shared" si="516"/>
        <v/>
      </c>
      <c r="Q536" s="83" t="str">
        <f t="shared" si="465"/>
        <v/>
      </c>
      <c r="R536" s="83" t="str">
        <f t="shared" si="466"/>
        <v/>
      </c>
      <c r="S536" s="99" t="str">
        <f t="shared" si="495"/>
        <v/>
      </c>
    </row>
    <row r="537" spans="1:19" ht="5.0999999999999996" customHeight="1" x14ac:dyDescent="0.2">
      <c r="A537" s="85"/>
      <c r="B537" s="83">
        <f t="shared" ref="B537:B539" si="538">B536</f>
        <v>12</v>
      </c>
      <c r="M537" s="104" t="str">
        <f t="shared" si="514"/>
        <v/>
      </c>
      <c r="N537" s="104" t="str">
        <f t="shared" si="515"/>
        <v/>
      </c>
      <c r="O537" s="86" t="str">
        <f>IF(N537&lt;&gt;"",VLOOKUP($N537,'Events and Heat count'!$B:$D,2,)&amp;" - "&amp;VLOOKUP($N537,'Events and Heat count'!$B:$D,3,),"")</f>
        <v/>
      </c>
      <c r="P537" s="86" t="str">
        <f t="shared" si="516"/>
        <v/>
      </c>
      <c r="Q537" s="83" t="str">
        <f t="shared" si="465"/>
        <v/>
      </c>
      <c r="R537" s="83" t="str">
        <f t="shared" si="466"/>
        <v/>
      </c>
      <c r="S537" s="99" t="str">
        <f t="shared" si="495"/>
        <v/>
      </c>
    </row>
    <row r="538" spans="1:19" ht="15" customHeight="1" x14ac:dyDescent="0.2">
      <c r="A538" s="85"/>
      <c r="B538" s="83">
        <f t="shared" si="538"/>
        <v>12</v>
      </c>
      <c r="C538" s="117">
        <f>E538</f>
        <v>1</v>
      </c>
      <c r="D538" s="103" t="s">
        <v>367</v>
      </c>
      <c r="E538" s="119">
        <v>1</v>
      </c>
      <c r="M538" s="104" t="str">
        <f t="shared" si="514"/>
        <v/>
      </c>
      <c r="N538" s="104" t="str">
        <f t="shared" si="515"/>
        <v/>
      </c>
      <c r="O538" s="86" t="str">
        <f>IF(N538&lt;&gt;"",VLOOKUP($N538,'Events and Heat count'!$B:$D,2,)&amp;" - "&amp;VLOOKUP($N538,'Events and Heat count'!$B:$D,3,),"")</f>
        <v/>
      </c>
      <c r="P538" s="86" t="str">
        <f t="shared" si="516"/>
        <v/>
      </c>
      <c r="Q538" s="83" t="str">
        <f t="shared" si="465"/>
        <v/>
      </c>
      <c r="R538" s="83" t="str">
        <f t="shared" si="466"/>
        <v/>
      </c>
      <c r="S538" s="99" t="str">
        <f t="shared" si="495"/>
        <v/>
      </c>
    </row>
    <row r="539" spans="1:19" ht="5.0999999999999996" customHeight="1" x14ac:dyDescent="0.2">
      <c r="A539" s="85"/>
      <c r="B539" s="83">
        <f t="shared" si="538"/>
        <v>12</v>
      </c>
      <c r="C539" s="117">
        <f>C538</f>
        <v>1</v>
      </c>
      <c r="M539" s="104" t="str">
        <f t="shared" si="514"/>
        <v/>
      </c>
      <c r="N539" s="104" t="str">
        <f t="shared" si="515"/>
        <v/>
      </c>
      <c r="O539" s="86" t="str">
        <f>IF(N539&lt;&gt;"",VLOOKUP($N539,'Events and Heat count'!$B:$D,2,)&amp;" - "&amp;VLOOKUP($N539,'Events and Heat count'!$B:$D,3,),"")</f>
        <v/>
      </c>
      <c r="P539" s="86" t="str">
        <f t="shared" si="516"/>
        <v/>
      </c>
      <c r="Q539" s="83" t="str">
        <f t="shared" si="465"/>
        <v/>
      </c>
      <c r="R539" s="83" t="str">
        <f t="shared" si="466"/>
        <v/>
      </c>
      <c r="S539" s="99" t="str">
        <f t="shared" si="495"/>
        <v/>
      </c>
    </row>
    <row r="540" spans="1:19" ht="15" customHeight="1" x14ac:dyDescent="0.2">
      <c r="A540" s="85"/>
      <c r="B540" s="83">
        <f t="shared" ref="B540:C540" si="539">B539</f>
        <v>12</v>
      </c>
      <c r="C540" s="117">
        <f t="shared" si="539"/>
        <v>1</v>
      </c>
      <c r="D540" s="103" t="s">
        <v>366</v>
      </c>
      <c r="E540" s="103" t="s">
        <v>369</v>
      </c>
      <c r="F540" s="103" t="s">
        <v>374</v>
      </c>
      <c r="G540" s="103" t="s">
        <v>380</v>
      </c>
      <c r="H540" s="103"/>
      <c r="I540" s="120" t="s">
        <v>381</v>
      </c>
      <c r="J540" s="120" t="s">
        <v>382</v>
      </c>
      <c r="M540" s="104" t="str">
        <f t="shared" si="514"/>
        <v/>
      </c>
      <c r="N540" s="104" t="str">
        <f t="shared" si="515"/>
        <v/>
      </c>
      <c r="O540" s="86" t="str">
        <f>IF(N540&lt;&gt;"",VLOOKUP($N540,'Events and Heat count'!$B:$D,2,)&amp;" - "&amp;VLOOKUP($N540,'Events and Heat count'!$B:$D,3,),"")</f>
        <v/>
      </c>
      <c r="P540" s="86" t="str">
        <f t="shared" si="516"/>
        <v/>
      </c>
      <c r="Q540" s="83" t="str">
        <f t="shared" ref="Q540:Q603" si="540">IF($A540&lt;&gt;0,VLOOKUP($A540,$A:$F,5,),"")</f>
        <v/>
      </c>
      <c r="R540" s="83" t="str">
        <f t="shared" ref="R540:R603" si="541">IF($A540&lt;&gt;0,VLOOKUP($A540,$A:$F,6,),"")</f>
        <v/>
      </c>
      <c r="S540" s="99" t="str">
        <f t="shared" si="495"/>
        <v/>
      </c>
    </row>
    <row r="541" spans="1:19" ht="20.100000000000001" customHeight="1" x14ac:dyDescent="0.2">
      <c r="A541" s="85" t="str">
        <f>CONCATENATE(TEXT($B541,0),TEXT($C541,0),TEXT($D541,0))</f>
        <v>1211</v>
      </c>
      <c r="B541" s="83">
        <f t="shared" ref="B541:C541" si="542">B540</f>
        <v>12</v>
      </c>
      <c r="C541" s="117">
        <f t="shared" si="542"/>
        <v>1</v>
      </c>
      <c r="D541" s="118">
        <v>1</v>
      </c>
      <c r="E541" s="116" t="str">
        <f>IFERROR(VLOOKUP(CONCATENATE(TEXT($B541,0),TEXT($C541,0),TEXT($D541,0)),'Input and Results'!$S:$V,E$1,),"")</f>
        <v xml:space="preserve">Robyn Hartley </v>
      </c>
      <c r="F541" s="116" t="str">
        <f>IFERROR(VLOOKUP(CONCATENATE(TEXT($B541,0),TEXT($C541,0),TEXT($D541,0)),'Input and Results'!$S:$V,F$1,),"")</f>
        <v>How Wood</v>
      </c>
      <c r="G541" s="121">
        <f>IFERROR(VLOOKUP(CONCATENATE(TEXT($B541,0),TEXT($C541,0),TEXT($D541,0)),'Input and Results'!$S:$V,G$1,),"")</f>
        <v>51.13</v>
      </c>
      <c r="H541" s="122">
        <v>56.11</v>
      </c>
      <c r="I541" s="123"/>
      <c r="J541" s="124"/>
      <c r="M541" s="131" t="str">
        <f t="shared" si="514"/>
        <v>1</v>
      </c>
      <c r="N541" s="131" t="str">
        <f t="shared" si="515"/>
        <v>12</v>
      </c>
      <c r="O541" s="86" t="str">
        <f>IF(N541&lt;&gt;"",VLOOKUP($N541,'Events and Heat count'!$B:$D,2,)&amp;" - "&amp;VLOOKUP($N541,'Events and Heat count'!$B:$D,3,),"")</f>
        <v>Year 6 Girls - 50m Breaststroke</v>
      </c>
      <c r="P541" s="86" t="str">
        <f t="shared" si="516"/>
        <v>1</v>
      </c>
      <c r="Q541" s="83" t="str">
        <f t="shared" si="540"/>
        <v xml:space="preserve">Robyn Hartley </v>
      </c>
      <c r="R541" s="83" t="str">
        <f t="shared" si="541"/>
        <v>How Wood</v>
      </c>
      <c r="S541" s="99" t="str">
        <f t="shared" si="495"/>
        <v>___________</v>
      </c>
    </row>
    <row r="542" spans="1:19" ht="20.100000000000001" customHeight="1" x14ac:dyDescent="0.2">
      <c r="A542" s="85" t="str">
        <f t="shared" ref="A542:A548" si="543">CONCATENATE(TEXT($B542,0),TEXT($C542,0),TEXT($D542,0))</f>
        <v>1212</v>
      </c>
      <c r="B542" s="83">
        <f t="shared" ref="B542:C542" si="544">B541</f>
        <v>12</v>
      </c>
      <c r="C542" s="117">
        <f t="shared" si="544"/>
        <v>1</v>
      </c>
      <c r="D542" s="118">
        <f>D541+1</f>
        <v>2</v>
      </c>
      <c r="E542" s="116" t="str">
        <f>IFERROR(VLOOKUP(CONCATENATE(TEXT($B542,0),TEXT($C542,0),TEXT($D542,0)),'Input and Results'!$S:$V,E$1,),"")</f>
        <v>Emily Pinkney</v>
      </c>
      <c r="F542" s="116" t="str">
        <f>IFERROR(VLOOKUP(CONCATENATE(TEXT($B542,0),TEXT($C542,0),TEXT($D542,0)),'Input and Results'!$S:$V,F$1,),"")</f>
        <v>Bedford Girls</v>
      </c>
      <c r="G542" s="121">
        <f>IFERROR(VLOOKUP(CONCATENATE(TEXT($B542,0),TEXT($C542,0),TEXT($D542,0)),'Input and Results'!$S:$V,G$1,),"")</f>
        <v>50.68</v>
      </c>
      <c r="H542" s="122">
        <v>199.5</v>
      </c>
      <c r="I542" s="123"/>
      <c r="J542" s="124"/>
      <c r="M542" s="131" t="str">
        <f t="shared" si="514"/>
        <v>2</v>
      </c>
      <c r="N542" s="131" t="str">
        <f t="shared" si="515"/>
        <v>12</v>
      </c>
      <c r="O542" s="86" t="str">
        <f>IF(N542&lt;&gt;"",VLOOKUP($N542,'Events and Heat count'!$B:$D,2,)&amp;" - "&amp;VLOOKUP($N542,'Events and Heat count'!$B:$D,3,),"")</f>
        <v>Year 6 Girls - 50m Breaststroke</v>
      </c>
      <c r="P542" s="86" t="str">
        <f t="shared" si="516"/>
        <v>1</v>
      </c>
      <c r="Q542" s="83" t="str">
        <f t="shared" si="540"/>
        <v>Emily Pinkney</v>
      </c>
      <c r="R542" s="83" t="str">
        <f t="shared" si="541"/>
        <v>Bedford Girls</v>
      </c>
      <c r="S542" s="99" t="str">
        <f t="shared" si="495"/>
        <v>___________</v>
      </c>
    </row>
    <row r="543" spans="1:19" ht="20.100000000000001" customHeight="1" x14ac:dyDescent="0.2">
      <c r="A543" s="85" t="str">
        <f t="shared" si="543"/>
        <v>1213</v>
      </c>
      <c r="B543" s="83">
        <f t="shared" ref="B543:C543" si="545">B542</f>
        <v>12</v>
      </c>
      <c r="C543" s="117">
        <f t="shared" si="545"/>
        <v>1</v>
      </c>
      <c r="D543" s="118">
        <f t="shared" ref="D543:D548" si="546">D542+1</f>
        <v>3</v>
      </c>
      <c r="E543" s="116" t="str">
        <f>IFERROR(VLOOKUP(CONCATENATE(TEXT($B543,0),TEXT($C543,0),TEXT($D543,0)),'Input and Results'!$S:$V,E$1,),"")</f>
        <v>Niamh O'Meara</v>
      </c>
      <c r="F543" s="116" t="str">
        <f>IFERROR(VLOOKUP(CONCATENATE(TEXT($B543,0),TEXT($C543,0),TEXT($D543,0)),'Input and Results'!$S:$V,F$1,),"")</f>
        <v>St Hilda's</v>
      </c>
      <c r="G543" s="121">
        <f>IFERROR(VLOOKUP(CONCATENATE(TEXT($B543,0),TEXT($C543,0),TEXT($D543,0)),'Input and Results'!$S:$V,G$1,),"")</f>
        <v>50.2</v>
      </c>
      <c r="H543" s="122">
        <v>52.16</v>
      </c>
      <c r="I543" s="123"/>
      <c r="J543" s="124"/>
      <c r="M543" s="131" t="str">
        <f t="shared" si="514"/>
        <v>3</v>
      </c>
      <c r="N543" s="131" t="str">
        <f t="shared" si="515"/>
        <v>12</v>
      </c>
      <c r="O543" s="86" t="str">
        <f>IF(N543&lt;&gt;"",VLOOKUP($N543,'Events and Heat count'!$B:$D,2,)&amp;" - "&amp;VLOOKUP($N543,'Events and Heat count'!$B:$D,3,),"")</f>
        <v>Year 6 Girls - 50m Breaststroke</v>
      </c>
      <c r="P543" s="86" t="str">
        <f t="shared" si="516"/>
        <v>1</v>
      </c>
      <c r="Q543" s="83" t="str">
        <f t="shared" si="540"/>
        <v>Niamh O'Meara</v>
      </c>
      <c r="R543" s="83" t="str">
        <f t="shared" si="541"/>
        <v>St Hilda's</v>
      </c>
      <c r="S543" s="99" t="str">
        <f t="shared" si="495"/>
        <v>___________</v>
      </c>
    </row>
    <row r="544" spans="1:19" ht="20.100000000000001" customHeight="1" x14ac:dyDescent="0.2">
      <c r="A544" s="85" t="str">
        <f t="shared" si="543"/>
        <v>1214</v>
      </c>
      <c r="B544" s="83">
        <f t="shared" ref="B544:C544" si="547">B543</f>
        <v>12</v>
      </c>
      <c r="C544" s="117">
        <f t="shared" si="547"/>
        <v>1</v>
      </c>
      <c r="D544" s="118">
        <f t="shared" si="546"/>
        <v>4</v>
      </c>
      <c r="E544" s="116" t="str">
        <f>IFERROR(VLOOKUP(CONCATENATE(TEXT($B544,0),TEXT($C544,0),TEXT($D544,0)),'Input and Results'!$S:$V,E$1,),"")</f>
        <v>Izzy Bach</v>
      </c>
      <c r="F544" s="116" t="str">
        <f>IFERROR(VLOOKUP(CONCATENATE(TEXT($B544,0),TEXT($C544,0),TEXT($D544,0)),'Input and Results'!$S:$V,F$1,),"")</f>
        <v>Maltman's Green</v>
      </c>
      <c r="G544" s="121">
        <f>IFERROR(VLOOKUP(CONCATENATE(TEXT($B544,0),TEXT($C544,0),TEXT($D544,0)),'Input and Results'!$S:$V,G$1,),"")</f>
        <v>50.02</v>
      </c>
      <c r="H544" s="122">
        <v>55.39</v>
      </c>
      <c r="I544" s="123"/>
      <c r="J544" s="124"/>
      <c r="M544" s="131" t="str">
        <f t="shared" si="514"/>
        <v>4</v>
      </c>
      <c r="N544" s="131" t="str">
        <f t="shared" si="515"/>
        <v>12</v>
      </c>
      <c r="O544" s="86" t="str">
        <f>IF(N544&lt;&gt;"",VLOOKUP($N544,'Events and Heat count'!$B:$D,2,)&amp;" - "&amp;VLOOKUP($N544,'Events and Heat count'!$B:$D,3,),"")</f>
        <v>Year 6 Girls - 50m Breaststroke</v>
      </c>
      <c r="P544" s="86" t="str">
        <f t="shared" si="516"/>
        <v>1</v>
      </c>
      <c r="Q544" s="83" t="str">
        <f t="shared" si="540"/>
        <v>Izzy Bach</v>
      </c>
      <c r="R544" s="83" t="str">
        <f t="shared" si="541"/>
        <v>Maltman's Green</v>
      </c>
      <c r="S544" s="99" t="str">
        <f t="shared" si="495"/>
        <v>___________</v>
      </c>
    </row>
    <row r="545" spans="1:19" ht="20.100000000000001" customHeight="1" x14ac:dyDescent="0.2">
      <c r="A545" s="85" t="str">
        <f t="shared" si="543"/>
        <v>1215</v>
      </c>
      <c r="B545" s="83">
        <f t="shared" ref="B545:C545" si="548">B544</f>
        <v>12</v>
      </c>
      <c r="C545" s="117">
        <f t="shared" si="548"/>
        <v>1</v>
      </c>
      <c r="D545" s="118">
        <f t="shared" si="546"/>
        <v>5</v>
      </c>
      <c r="E545" s="116" t="str">
        <f>IFERROR(VLOOKUP(CONCATENATE(TEXT($B545,0),TEXT($C545,0),TEXT($D545,0)),'Input and Results'!$S:$V,E$1,),"")</f>
        <v>Scarlett Lewis</v>
      </c>
      <c r="F545" s="116" t="str">
        <f>IFERROR(VLOOKUP(CONCATENATE(TEXT($B545,0),TEXT($C545,0),TEXT($D545,0)),'Input and Results'!$S:$V,F$1,),"")</f>
        <v>Chesham Prep</v>
      </c>
      <c r="G545" s="121">
        <f>IFERROR(VLOOKUP(CONCATENATE(TEXT($B545,0),TEXT($C545,0),TEXT($D545,0)),'Input and Results'!$S:$V,G$1,),"")</f>
        <v>49.62</v>
      </c>
      <c r="H545" s="122">
        <v>49.39</v>
      </c>
      <c r="I545" s="123"/>
      <c r="J545" s="124"/>
      <c r="M545" s="131" t="str">
        <f t="shared" si="514"/>
        <v>5</v>
      </c>
      <c r="N545" s="131" t="str">
        <f t="shared" si="515"/>
        <v>12</v>
      </c>
      <c r="O545" s="86" t="str">
        <f>IF(N545&lt;&gt;"",VLOOKUP($N545,'Events and Heat count'!$B:$D,2,)&amp;" - "&amp;VLOOKUP($N545,'Events and Heat count'!$B:$D,3,),"")</f>
        <v>Year 6 Girls - 50m Breaststroke</v>
      </c>
      <c r="P545" s="86" t="str">
        <f t="shared" si="516"/>
        <v>1</v>
      </c>
      <c r="Q545" s="83" t="str">
        <f t="shared" si="540"/>
        <v>Scarlett Lewis</v>
      </c>
      <c r="R545" s="83" t="str">
        <f t="shared" si="541"/>
        <v>Chesham Prep</v>
      </c>
      <c r="S545" s="99" t="str">
        <f t="shared" si="495"/>
        <v>___________</v>
      </c>
    </row>
    <row r="546" spans="1:19" ht="20.100000000000001" customHeight="1" x14ac:dyDescent="0.2">
      <c r="A546" s="85" t="str">
        <f t="shared" si="543"/>
        <v>1216</v>
      </c>
      <c r="B546" s="83">
        <f t="shared" ref="B546:C546" si="549">B545</f>
        <v>12</v>
      </c>
      <c r="C546" s="117">
        <f t="shared" si="549"/>
        <v>1</v>
      </c>
      <c r="D546" s="118">
        <f t="shared" si="546"/>
        <v>6</v>
      </c>
      <c r="E546" s="116" t="str">
        <f>IFERROR(VLOOKUP(CONCATENATE(TEXT($B546,0),TEXT($C546,0),TEXT($D546,0)),'Input and Results'!$S:$V,E$1,),"")</f>
        <v>Lily Robb</v>
      </c>
      <c r="F546" s="116" t="str">
        <f>IFERROR(VLOOKUP(CONCATENATE(TEXT($B546,0),TEXT($C546,0),TEXT($D546,0)),'Input and Results'!$S:$V,F$1,),"")</f>
        <v>Royal Masonic School</v>
      </c>
      <c r="G546" s="121">
        <f>IFERROR(VLOOKUP(CONCATENATE(TEXT($B546,0),TEXT($C546,0),TEXT($D546,0)),'Input and Results'!$S:$V,G$1,),"")</f>
        <v>50.1</v>
      </c>
      <c r="H546" s="122">
        <v>50.21</v>
      </c>
      <c r="I546" s="123"/>
      <c r="J546" s="124"/>
      <c r="M546" s="131" t="str">
        <f t="shared" si="514"/>
        <v>6</v>
      </c>
      <c r="N546" s="131" t="str">
        <f t="shared" si="515"/>
        <v>12</v>
      </c>
      <c r="O546" s="86" t="str">
        <f>IF(N546&lt;&gt;"",VLOOKUP($N546,'Events and Heat count'!$B:$D,2,)&amp;" - "&amp;VLOOKUP($N546,'Events and Heat count'!$B:$D,3,),"")</f>
        <v>Year 6 Girls - 50m Breaststroke</v>
      </c>
      <c r="P546" s="86" t="str">
        <f t="shared" si="516"/>
        <v>1</v>
      </c>
      <c r="Q546" s="83" t="str">
        <f t="shared" si="540"/>
        <v>Lily Robb</v>
      </c>
      <c r="R546" s="83" t="str">
        <f t="shared" si="541"/>
        <v>Royal Masonic School</v>
      </c>
      <c r="S546" s="99" t="str">
        <f t="shared" si="495"/>
        <v>___________</v>
      </c>
    </row>
    <row r="547" spans="1:19" ht="20.100000000000001" customHeight="1" x14ac:dyDescent="0.2">
      <c r="A547" s="85" t="str">
        <f t="shared" si="543"/>
        <v>1217</v>
      </c>
      <c r="B547" s="83">
        <f t="shared" ref="B547:C547" si="550">B546</f>
        <v>12</v>
      </c>
      <c r="C547" s="117">
        <f t="shared" si="550"/>
        <v>1</v>
      </c>
      <c r="D547" s="118">
        <f t="shared" si="546"/>
        <v>7</v>
      </c>
      <c r="E547" s="116" t="str">
        <f>IFERROR(VLOOKUP(CONCATENATE(TEXT($B547,0),TEXT($C547,0),TEXT($D547,0)),'Input and Results'!$S:$V,E$1,),"")</f>
        <v>Annabel Davis</v>
      </c>
      <c r="F547" s="116" t="str">
        <f>IFERROR(VLOOKUP(CONCATENATE(TEXT($B547,0),TEXT($C547,0),TEXT($D547,0)),'Input and Results'!$S:$V,F$1,),"")</f>
        <v>Haberdasher's Girls</v>
      </c>
      <c r="G547" s="121">
        <f>IFERROR(VLOOKUP(CONCATENATE(TEXT($B547,0),TEXT($C547,0),TEXT($D547,0)),'Input and Results'!$S:$V,G$1,),"")</f>
        <v>50.7</v>
      </c>
      <c r="H547" s="122">
        <v>47.03</v>
      </c>
      <c r="I547" s="123"/>
      <c r="J547" s="124"/>
      <c r="M547" s="131" t="str">
        <f t="shared" si="514"/>
        <v>7</v>
      </c>
      <c r="N547" s="131" t="str">
        <f t="shared" si="515"/>
        <v>12</v>
      </c>
      <c r="O547" s="86" t="str">
        <f>IF(N547&lt;&gt;"",VLOOKUP($N547,'Events and Heat count'!$B:$D,2,)&amp;" - "&amp;VLOOKUP($N547,'Events and Heat count'!$B:$D,3,),"")</f>
        <v>Year 6 Girls - 50m Breaststroke</v>
      </c>
      <c r="P547" s="86" t="str">
        <f t="shared" si="516"/>
        <v>1</v>
      </c>
      <c r="Q547" s="83" t="str">
        <f t="shared" si="540"/>
        <v>Annabel Davis</v>
      </c>
      <c r="R547" s="83" t="str">
        <f t="shared" si="541"/>
        <v>Haberdasher's Girls</v>
      </c>
      <c r="S547" s="99" t="str">
        <f t="shared" si="495"/>
        <v>___________</v>
      </c>
    </row>
    <row r="548" spans="1:19" ht="20.100000000000001" customHeight="1" x14ac:dyDescent="0.2">
      <c r="A548" s="85" t="str">
        <f t="shared" si="543"/>
        <v>1218</v>
      </c>
      <c r="B548" s="83">
        <f t="shared" ref="B548:C548" si="551">B547</f>
        <v>12</v>
      </c>
      <c r="C548" s="117">
        <f t="shared" si="551"/>
        <v>1</v>
      </c>
      <c r="D548" s="118">
        <f t="shared" si="546"/>
        <v>8</v>
      </c>
      <c r="E548" s="116" t="str">
        <f>IFERROR(VLOOKUP(CONCATENATE(TEXT($B548,0),TEXT($C548,0),TEXT($D548,0)),'Input and Results'!$S:$V,E$1,),"")</f>
        <v>Charlotte Nicholson</v>
      </c>
      <c r="F548" s="116" t="str">
        <f>IFERROR(VLOOKUP(CONCATENATE(TEXT($B548,0),TEXT($C548,0),TEXT($D548,0)),'Input and Results'!$S:$V,F$1,),"")</f>
        <v>Wheatfield Jnr</v>
      </c>
      <c r="G548" s="121">
        <f>IFERROR(VLOOKUP(CONCATENATE(TEXT($B548,0),TEXT($C548,0),TEXT($D548,0)),'Input and Results'!$S:$V,G$1,),"")</f>
        <v>51.82</v>
      </c>
      <c r="H548" s="122">
        <v>52.31</v>
      </c>
      <c r="I548" s="123"/>
      <c r="J548" s="124"/>
      <c r="M548" s="131" t="str">
        <f t="shared" si="514"/>
        <v>8</v>
      </c>
      <c r="N548" s="131" t="str">
        <f t="shared" si="515"/>
        <v>12</v>
      </c>
      <c r="O548" s="86" t="str">
        <f>IF(N548&lt;&gt;"",VLOOKUP($N548,'Events and Heat count'!$B:$D,2,)&amp;" - "&amp;VLOOKUP($N548,'Events and Heat count'!$B:$D,3,),"")</f>
        <v>Year 6 Girls - 50m Breaststroke</v>
      </c>
      <c r="P548" s="86" t="str">
        <f t="shared" si="516"/>
        <v>1</v>
      </c>
      <c r="Q548" s="83" t="str">
        <f t="shared" si="540"/>
        <v>Charlotte Nicholson</v>
      </c>
      <c r="R548" s="83" t="str">
        <f t="shared" si="541"/>
        <v>Wheatfield Jnr</v>
      </c>
      <c r="S548" s="99" t="str">
        <f t="shared" si="495"/>
        <v>___________</v>
      </c>
    </row>
    <row r="549" spans="1:19" s="87" customFormat="1" ht="249.95" customHeight="1" x14ac:dyDescent="0.2">
      <c r="B549" s="87">
        <f t="shared" ref="B549:C549" si="552">B548</f>
        <v>12</v>
      </c>
      <c r="C549" s="117">
        <f t="shared" si="552"/>
        <v>1</v>
      </c>
      <c r="D549" s="117"/>
      <c r="E549" s="117"/>
      <c r="F549" s="117"/>
      <c r="G549" s="117"/>
      <c r="H549" s="117"/>
      <c r="I549" s="125"/>
      <c r="J549" s="125"/>
      <c r="M549" s="104" t="str">
        <f t="shared" si="514"/>
        <v/>
      </c>
      <c r="N549" s="104" t="str">
        <f t="shared" si="515"/>
        <v/>
      </c>
      <c r="O549" s="86" t="str">
        <f>IF(N549&lt;&gt;"",VLOOKUP($N549,'Events and Heat count'!$B:$D,2,)&amp;" - "&amp;VLOOKUP($N549,'Events and Heat count'!$B:$D,3,),"")</f>
        <v/>
      </c>
      <c r="P549" s="86" t="str">
        <f t="shared" si="516"/>
        <v/>
      </c>
      <c r="Q549" s="83" t="str">
        <f t="shared" si="540"/>
        <v/>
      </c>
      <c r="R549" s="83" t="str">
        <f t="shared" si="541"/>
        <v/>
      </c>
      <c r="S549" s="99" t="str">
        <f t="shared" si="495"/>
        <v/>
      </c>
    </row>
    <row r="550" spans="1:19" ht="20.100000000000001" customHeight="1" x14ac:dyDescent="0.2">
      <c r="B550" s="83">
        <f t="shared" ref="B550" si="553">B549</f>
        <v>12</v>
      </c>
      <c r="C550" s="103" t="s">
        <v>368</v>
      </c>
      <c r="D550" s="119">
        <f>D536</f>
        <v>12</v>
      </c>
      <c r="E550" s="103" t="str">
        <f t="shared" ref="E550:F550" si="554">E536</f>
        <v>Year 6 Girls</v>
      </c>
      <c r="F550" s="103" t="str">
        <f t="shared" si="554"/>
        <v>50m Breaststroke</v>
      </c>
      <c r="G550" s="103"/>
      <c r="H550" s="103"/>
      <c r="I550" s="120"/>
      <c r="J550" s="120"/>
      <c r="M550" s="104" t="str">
        <f t="shared" si="514"/>
        <v/>
      </c>
      <c r="N550" s="104" t="str">
        <f t="shared" si="515"/>
        <v/>
      </c>
      <c r="O550" s="86" t="str">
        <f>IF(N550&lt;&gt;"",VLOOKUP($N550,'Events and Heat count'!$B:$D,2,)&amp;" - "&amp;VLOOKUP($N550,'Events and Heat count'!$B:$D,3,),"")</f>
        <v/>
      </c>
      <c r="P550" s="86" t="str">
        <f t="shared" si="516"/>
        <v/>
      </c>
      <c r="Q550" s="83" t="str">
        <f t="shared" si="540"/>
        <v/>
      </c>
      <c r="R550" s="83" t="str">
        <f t="shared" si="541"/>
        <v/>
      </c>
      <c r="S550" s="99" t="str">
        <f t="shared" si="495"/>
        <v/>
      </c>
    </row>
    <row r="551" spans="1:19" s="87" customFormat="1" ht="5.0999999999999996" customHeight="1" x14ac:dyDescent="0.2">
      <c r="B551" s="87">
        <f t="shared" ref="B551" si="555">B550</f>
        <v>12</v>
      </c>
      <c r="C551" s="117"/>
      <c r="D551" s="117"/>
      <c r="E551" s="117"/>
      <c r="F551" s="117"/>
      <c r="G551" s="117"/>
      <c r="H551" s="117"/>
      <c r="I551" s="125"/>
      <c r="J551" s="125"/>
      <c r="M551" s="104" t="str">
        <f t="shared" si="514"/>
        <v/>
      </c>
      <c r="N551" s="104" t="str">
        <f t="shared" si="515"/>
        <v/>
      </c>
      <c r="O551" s="86" t="str">
        <f>IF(N551&lt;&gt;"",VLOOKUP($N551,'Events and Heat count'!$B:$D,2,)&amp;" - "&amp;VLOOKUP($N551,'Events and Heat count'!$B:$D,3,),"")</f>
        <v/>
      </c>
      <c r="P551" s="86" t="str">
        <f t="shared" si="516"/>
        <v/>
      </c>
      <c r="Q551" s="83" t="str">
        <f t="shared" si="540"/>
        <v/>
      </c>
      <c r="R551" s="83" t="str">
        <f t="shared" si="541"/>
        <v/>
      </c>
      <c r="S551" s="99" t="str">
        <f t="shared" si="495"/>
        <v/>
      </c>
    </row>
    <row r="552" spans="1:19" ht="15" customHeight="1" x14ac:dyDescent="0.2">
      <c r="A552" s="85"/>
      <c r="B552" s="83">
        <f t="shared" ref="B552" si="556">B551</f>
        <v>12</v>
      </c>
      <c r="C552" s="117">
        <f>E552</f>
        <v>2</v>
      </c>
      <c r="D552" s="103" t="s">
        <v>367</v>
      </c>
      <c r="E552" s="119">
        <v>2</v>
      </c>
      <c r="M552" s="104" t="str">
        <f t="shared" si="514"/>
        <v/>
      </c>
      <c r="N552" s="104" t="str">
        <f t="shared" si="515"/>
        <v/>
      </c>
      <c r="O552" s="86" t="str">
        <f>IF(N552&lt;&gt;"",VLOOKUP($N552,'Events and Heat count'!$B:$D,2,)&amp;" - "&amp;VLOOKUP($N552,'Events and Heat count'!$B:$D,3,),"")</f>
        <v/>
      </c>
      <c r="P552" s="86" t="str">
        <f t="shared" si="516"/>
        <v/>
      </c>
      <c r="Q552" s="83" t="str">
        <f t="shared" si="540"/>
        <v/>
      </c>
      <c r="R552" s="83" t="str">
        <f t="shared" si="541"/>
        <v/>
      </c>
      <c r="S552" s="99" t="str">
        <f t="shared" si="495"/>
        <v/>
      </c>
    </row>
    <row r="553" spans="1:19" ht="5.0999999999999996" customHeight="1" x14ac:dyDescent="0.2">
      <c r="A553" s="85"/>
      <c r="B553" s="83">
        <f t="shared" ref="B553" si="557">B552</f>
        <v>12</v>
      </c>
      <c r="C553" s="117">
        <f>C552</f>
        <v>2</v>
      </c>
      <c r="M553" s="104" t="str">
        <f t="shared" si="514"/>
        <v/>
      </c>
      <c r="N553" s="104" t="str">
        <f t="shared" si="515"/>
        <v/>
      </c>
      <c r="O553" s="86" t="str">
        <f>IF(N553&lt;&gt;"",VLOOKUP($N553,'Events and Heat count'!$B:$D,2,)&amp;" - "&amp;VLOOKUP($N553,'Events and Heat count'!$B:$D,3,),"")</f>
        <v/>
      </c>
      <c r="P553" s="86" t="str">
        <f t="shared" si="516"/>
        <v/>
      </c>
      <c r="Q553" s="83" t="str">
        <f t="shared" si="540"/>
        <v/>
      </c>
      <c r="R553" s="83" t="str">
        <f t="shared" si="541"/>
        <v/>
      </c>
      <c r="S553" s="99" t="str">
        <f t="shared" si="495"/>
        <v/>
      </c>
    </row>
    <row r="554" spans="1:19" ht="15" customHeight="1" x14ac:dyDescent="0.2">
      <c r="A554" s="85"/>
      <c r="B554" s="83">
        <f t="shared" ref="B554:C554" si="558">B553</f>
        <v>12</v>
      </c>
      <c r="C554" s="117">
        <f t="shared" si="558"/>
        <v>2</v>
      </c>
      <c r="D554" s="103" t="s">
        <v>366</v>
      </c>
      <c r="E554" s="103" t="s">
        <v>369</v>
      </c>
      <c r="F554" s="103" t="s">
        <v>374</v>
      </c>
      <c r="G554" s="103" t="s">
        <v>380</v>
      </c>
      <c r="H554" s="103"/>
      <c r="I554" s="120" t="s">
        <v>381</v>
      </c>
      <c r="J554" s="120" t="s">
        <v>382</v>
      </c>
      <c r="M554" s="104" t="str">
        <f t="shared" si="514"/>
        <v/>
      </c>
      <c r="N554" s="104" t="str">
        <f t="shared" si="515"/>
        <v/>
      </c>
      <c r="O554" s="86" t="str">
        <f>IF(N554&lt;&gt;"",VLOOKUP($N554,'Events and Heat count'!$B:$D,2,)&amp;" - "&amp;VLOOKUP($N554,'Events and Heat count'!$B:$D,3,),"")</f>
        <v/>
      </c>
      <c r="P554" s="86" t="str">
        <f t="shared" si="516"/>
        <v/>
      </c>
      <c r="Q554" s="83" t="str">
        <f t="shared" si="540"/>
        <v/>
      </c>
      <c r="R554" s="83" t="str">
        <f t="shared" si="541"/>
        <v/>
      </c>
      <c r="S554" s="99" t="str">
        <f t="shared" si="495"/>
        <v/>
      </c>
    </row>
    <row r="555" spans="1:19" ht="20.100000000000001" customHeight="1" x14ac:dyDescent="0.2">
      <c r="A555" s="85" t="str">
        <f>CONCATENATE(TEXT($B555,0),TEXT($C555,0),TEXT($D555,0))</f>
        <v>1221</v>
      </c>
      <c r="B555" s="83">
        <f t="shared" ref="B555:C555" si="559">B554</f>
        <v>12</v>
      </c>
      <c r="C555" s="117">
        <f t="shared" si="559"/>
        <v>2</v>
      </c>
      <c r="D555" s="118">
        <v>1</v>
      </c>
      <c r="E555" s="116" t="str">
        <f>IFERROR(VLOOKUP(CONCATENATE(TEXT($B555,0),TEXT($C555,0),TEXT($D555,0)),'Input and Results'!$S:$V,E$1,),"")</f>
        <v>Helen Szostak</v>
      </c>
      <c r="F555" s="116" t="str">
        <f>IFERROR(VLOOKUP(CONCATENATE(TEXT($B555,0),TEXT($C555,0),TEXT($D555,0)),'Input and Results'!$S:$V,F$1,),"")</f>
        <v>Maltman's Green</v>
      </c>
      <c r="G555" s="121">
        <f>IFERROR(VLOOKUP(CONCATENATE(TEXT($B555,0),TEXT($C555,0),TEXT($D555,0)),'Input and Results'!$S:$V,G$1,),"")</f>
        <v>49.3</v>
      </c>
      <c r="H555" s="122">
        <v>48.72</v>
      </c>
      <c r="I555" s="123"/>
      <c r="J555" s="124"/>
      <c r="M555" s="131" t="str">
        <f t="shared" si="514"/>
        <v>1</v>
      </c>
      <c r="N555" s="131" t="str">
        <f t="shared" si="515"/>
        <v>12</v>
      </c>
      <c r="O555" s="86" t="str">
        <f>IF(N555&lt;&gt;"",VLOOKUP($N555,'Events and Heat count'!$B:$D,2,)&amp;" - "&amp;VLOOKUP($N555,'Events and Heat count'!$B:$D,3,),"")</f>
        <v>Year 6 Girls - 50m Breaststroke</v>
      </c>
      <c r="P555" s="86" t="str">
        <f t="shared" si="516"/>
        <v>2</v>
      </c>
      <c r="Q555" s="83" t="str">
        <f t="shared" si="540"/>
        <v>Helen Szostak</v>
      </c>
      <c r="R555" s="83" t="str">
        <f t="shared" si="541"/>
        <v>Maltman's Green</v>
      </c>
      <c r="S555" s="99" t="str">
        <f t="shared" si="495"/>
        <v>___________</v>
      </c>
    </row>
    <row r="556" spans="1:19" ht="20.100000000000001" customHeight="1" x14ac:dyDescent="0.2">
      <c r="A556" s="85" t="str">
        <f t="shared" ref="A556:A562" si="560">CONCATENATE(TEXT($B556,0),TEXT($C556,0),TEXT($D556,0))</f>
        <v>1222</v>
      </c>
      <c r="B556" s="83">
        <f t="shared" ref="B556:C556" si="561">B555</f>
        <v>12</v>
      </c>
      <c r="C556" s="117">
        <f t="shared" si="561"/>
        <v>2</v>
      </c>
      <c r="D556" s="118">
        <f>D555+1</f>
        <v>2</v>
      </c>
      <c r="E556" s="116" t="str">
        <f>IFERROR(VLOOKUP(CONCATENATE(TEXT($B556,0),TEXT($C556,0),TEXT($D556,0)),'Input and Results'!$S:$V,E$1,),"")</f>
        <v>Jessica Warne</v>
      </c>
      <c r="F556" s="116" t="str">
        <f>IFERROR(VLOOKUP(CONCATENATE(TEXT($B556,0),TEXT($C556,0),TEXT($D556,0)),'Input and Results'!$S:$V,F$1,),"")</f>
        <v>Leavesden Green</v>
      </c>
      <c r="G556" s="121">
        <f>IFERROR(VLOOKUP(CONCATENATE(TEXT($B556,0),TEXT($C556,0),TEXT($D556,0)),'Input and Results'!$S:$V,G$1,),"")</f>
        <v>48.84</v>
      </c>
      <c r="H556" s="122">
        <v>48.63</v>
      </c>
      <c r="I556" s="123"/>
      <c r="J556" s="124"/>
      <c r="M556" s="131" t="str">
        <f t="shared" si="514"/>
        <v>2</v>
      </c>
      <c r="N556" s="131" t="str">
        <f t="shared" si="515"/>
        <v>12</v>
      </c>
      <c r="O556" s="86" t="str">
        <f>IF(N556&lt;&gt;"",VLOOKUP($N556,'Events and Heat count'!$B:$D,2,)&amp;" - "&amp;VLOOKUP($N556,'Events and Heat count'!$B:$D,3,),"")</f>
        <v>Year 6 Girls - 50m Breaststroke</v>
      </c>
      <c r="P556" s="86" t="str">
        <f t="shared" si="516"/>
        <v>2</v>
      </c>
      <c r="Q556" s="83" t="str">
        <f t="shared" si="540"/>
        <v>Jessica Warne</v>
      </c>
      <c r="R556" s="83" t="str">
        <f t="shared" si="541"/>
        <v>Leavesden Green</v>
      </c>
      <c r="S556" s="99" t="str">
        <f t="shared" si="495"/>
        <v>___________</v>
      </c>
    </row>
    <row r="557" spans="1:19" ht="20.100000000000001" customHeight="1" x14ac:dyDescent="0.2">
      <c r="A557" s="85" t="str">
        <f t="shared" si="560"/>
        <v>1223</v>
      </c>
      <c r="B557" s="83">
        <f t="shared" ref="B557:C557" si="562">B556</f>
        <v>12</v>
      </c>
      <c r="C557" s="117">
        <f t="shared" si="562"/>
        <v>2</v>
      </c>
      <c r="D557" s="118">
        <f t="shared" ref="D557:D562" si="563">D556+1</f>
        <v>3</v>
      </c>
      <c r="E557" s="116" t="str">
        <f>IFERROR(VLOOKUP(CONCATENATE(TEXT($B557,0),TEXT($C557,0),TEXT($D557,0)),'Input and Results'!$S:$V,E$1,),"")</f>
        <v>Hannah Brooke</v>
      </c>
      <c r="F557" s="116" t="str">
        <f>IFERROR(VLOOKUP(CONCATENATE(TEXT($B557,0),TEXT($C557,0),TEXT($D557,0)),'Input and Results'!$S:$V,F$1,),"")</f>
        <v>Manland</v>
      </c>
      <c r="G557" s="121">
        <f>IFERROR(VLOOKUP(CONCATENATE(TEXT($B557,0),TEXT($C557,0),TEXT($D557,0)),'Input and Results'!$S:$V,G$1,),"")</f>
        <v>48.49</v>
      </c>
      <c r="H557" s="122">
        <v>48.92</v>
      </c>
      <c r="I557" s="123"/>
      <c r="J557" s="124"/>
      <c r="M557" s="131" t="str">
        <f t="shared" si="514"/>
        <v>3</v>
      </c>
      <c r="N557" s="131" t="str">
        <f t="shared" si="515"/>
        <v>12</v>
      </c>
      <c r="O557" s="86" t="str">
        <f>IF(N557&lt;&gt;"",VLOOKUP($N557,'Events and Heat count'!$B:$D,2,)&amp;" - "&amp;VLOOKUP($N557,'Events and Heat count'!$B:$D,3,),"")</f>
        <v>Year 6 Girls - 50m Breaststroke</v>
      </c>
      <c r="P557" s="86" t="str">
        <f t="shared" si="516"/>
        <v>2</v>
      </c>
      <c r="Q557" s="83" t="str">
        <f t="shared" si="540"/>
        <v>Hannah Brooke</v>
      </c>
      <c r="R557" s="83" t="str">
        <f t="shared" si="541"/>
        <v>Manland</v>
      </c>
      <c r="S557" s="99" t="str">
        <f t="shared" si="495"/>
        <v>___________</v>
      </c>
    </row>
    <row r="558" spans="1:19" ht="20.100000000000001" customHeight="1" x14ac:dyDescent="0.2">
      <c r="A558" s="85" t="str">
        <f t="shared" si="560"/>
        <v>1224</v>
      </c>
      <c r="B558" s="83">
        <f t="shared" ref="B558:C558" si="564">B557</f>
        <v>12</v>
      </c>
      <c r="C558" s="117">
        <f t="shared" si="564"/>
        <v>2</v>
      </c>
      <c r="D558" s="118">
        <f t="shared" si="563"/>
        <v>4</v>
      </c>
      <c r="E558" s="116" t="str">
        <f>IFERROR(VLOOKUP(CONCATENATE(TEXT($B558,0),TEXT($C558,0),TEXT($D558,0)),'Input and Results'!$S:$V,E$1,),"")</f>
        <v>Tia Cooke</v>
      </c>
      <c r="F558" s="116" t="str">
        <f>IFERROR(VLOOKUP(CONCATENATE(TEXT($B558,0),TEXT($C558,0),TEXT($D558,0)),'Input and Results'!$S:$V,F$1,),"")</f>
        <v>St Helens</v>
      </c>
      <c r="G558" s="121">
        <f>IFERROR(VLOOKUP(CONCATENATE(TEXT($B558,0),TEXT($C558,0),TEXT($D558,0)),'Input and Results'!$S:$V,G$1,),"")</f>
        <v>47.85</v>
      </c>
      <c r="H558" s="122">
        <v>45.26</v>
      </c>
      <c r="I558" s="123"/>
      <c r="J558" s="124"/>
      <c r="M558" s="131" t="str">
        <f t="shared" si="514"/>
        <v>4</v>
      </c>
      <c r="N558" s="131" t="str">
        <f t="shared" si="515"/>
        <v>12</v>
      </c>
      <c r="O558" s="86" t="str">
        <f>IF(N558&lt;&gt;"",VLOOKUP($N558,'Events and Heat count'!$B:$D,2,)&amp;" - "&amp;VLOOKUP($N558,'Events and Heat count'!$B:$D,3,),"")</f>
        <v>Year 6 Girls - 50m Breaststroke</v>
      </c>
      <c r="P558" s="86" t="str">
        <f t="shared" si="516"/>
        <v>2</v>
      </c>
      <c r="Q558" s="83" t="str">
        <f t="shared" si="540"/>
        <v>Tia Cooke</v>
      </c>
      <c r="R558" s="83" t="str">
        <f t="shared" si="541"/>
        <v>St Helens</v>
      </c>
      <c r="S558" s="99" t="str">
        <f t="shared" si="495"/>
        <v>___________</v>
      </c>
    </row>
    <row r="559" spans="1:19" ht="20.100000000000001" customHeight="1" x14ac:dyDescent="0.2">
      <c r="A559" s="85" t="str">
        <f t="shared" si="560"/>
        <v>1225</v>
      </c>
      <c r="B559" s="83">
        <f t="shared" ref="B559:C559" si="565">B558</f>
        <v>12</v>
      </c>
      <c r="C559" s="117">
        <f t="shared" si="565"/>
        <v>2</v>
      </c>
      <c r="D559" s="118">
        <f t="shared" si="563"/>
        <v>5</v>
      </c>
      <c r="E559" s="116" t="str">
        <f>IFERROR(VLOOKUP(CONCATENATE(TEXT($B559,0),TEXT($C559,0),TEXT($D559,0)),'Input and Results'!$S:$V,E$1,),"")</f>
        <v>Gemma Nottage</v>
      </c>
      <c r="F559" s="116" t="str">
        <f>IFERROR(VLOOKUP(CONCATENATE(TEXT($B559,0),TEXT($C559,0),TEXT($D559,0)),'Input and Results'!$S:$V,F$1,),"")</f>
        <v>Coates Way</v>
      </c>
      <c r="G559" s="121">
        <f>IFERROR(VLOOKUP(CONCATENATE(TEXT($B559,0),TEXT($C559,0),TEXT($D559,0)),'Input and Results'!$S:$V,G$1,),"")</f>
        <v>47.86</v>
      </c>
      <c r="H559" s="122">
        <v>44.87</v>
      </c>
      <c r="I559" s="123"/>
      <c r="J559" s="124"/>
      <c r="M559" s="131" t="str">
        <f t="shared" si="514"/>
        <v>5</v>
      </c>
      <c r="N559" s="131" t="str">
        <f t="shared" si="515"/>
        <v>12</v>
      </c>
      <c r="O559" s="86" t="str">
        <f>IF(N559&lt;&gt;"",VLOOKUP($N559,'Events and Heat count'!$B:$D,2,)&amp;" - "&amp;VLOOKUP($N559,'Events and Heat count'!$B:$D,3,),"")</f>
        <v>Year 6 Girls - 50m Breaststroke</v>
      </c>
      <c r="P559" s="86" t="str">
        <f t="shared" si="516"/>
        <v>2</v>
      </c>
      <c r="Q559" s="83" t="str">
        <f t="shared" si="540"/>
        <v>Gemma Nottage</v>
      </c>
      <c r="R559" s="83" t="str">
        <f t="shared" si="541"/>
        <v>Coates Way</v>
      </c>
      <c r="S559" s="99" t="str">
        <f t="shared" si="495"/>
        <v>___________</v>
      </c>
    </row>
    <row r="560" spans="1:19" ht="20.100000000000001" customHeight="1" x14ac:dyDescent="0.2">
      <c r="A560" s="85" t="str">
        <f t="shared" si="560"/>
        <v>1226</v>
      </c>
      <c r="B560" s="83">
        <f t="shared" ref="B560:C560" si="566">B559</f>
        <v>12</v>
      </c>
      <c r="C560" s="117">
        <f t="shared" si="566"/>
        <v>2</v>
      </c>
      <c r="D560" s="118">
        <f t="shared" si="563"/>
        <v>6</v>
      </c>
      <c r="E560" s="116" t="str">
        <f>IFERROR(VLOOKUP(CONCATENATE(TEXT($B560,0),TEXT($C560,0),TEXT($D560,0)),'Input and Results'!$S:$V,E$1,),"")</f>
        <v>Katie Rowland</v>
      </c>
      <c r="F560" s="116" t="str">
        <f>IFERROR(VLOOKUP(CONCATENATE(TEXT($B560,0),TEXT($C560,0),TEXT($D560,0)),'Input and Results'!$S:$V,F$1,),"")</f>
        <v>St Alban's High Sch</v>
      </c>
      <c r="G560" s="121">
        <f>IFERROR(VLOOKUP(CONCATENATE(TEXT($B560,0),TEXT($C560,0),TEXT($D560,0)),'Input and Results'!$S:$V,G$1,),"")</f>
        <v>48.06</v>
      </c>
      <c r="H560" s="122">
        <v>49.69</v>
      </c>
      <c r="I560" s="123"/>
      <c r="J560" s="124"/>
      <c r="M560" s="131" t="str">
        <f t="shared" si="514"/>
        <v>6</v>
      </c>
      <c r="N560" s="131" t="str">
        <f t="shared" si="515"/>
        <v>12</v>
      </c>
      <c r="O560" s="86" t="str">
        <f>IF(N560&lt;&gt;"",VLOOKUP($N560,'Events and Heat count'!$B:$D,2,)&amp;" - "&amp;VLOOKUP($N560,'Events and Heat count'!$B:$D,3,),"")</f>
        <v>Year 6 Girls - 50m Breaststroke</v>
      </c>
      <c r="P560" s="86" t="str">
        <f t="shared" si="516"/>
        <v>2</v>
      </c>
      <c r="Q560" s="83" t="str">
        <f t="shared" si="540"/>
        <v>Katie Rowland</v>
      </c>
      <c r="R560" s="83" t="str">
        <f t="shared" si="541"/>
        <v>St Alban's High Sch</v>
      </c>
      <c r="S560" s="99" t="str">
        <f t="shared" si="495"/>
        <v>___________</v>
      </c>
    </row>
    <row r="561" spans="1:19" ht="20.100000000000001" customHeight="1" x14ac:dyDescent="0.2">
      <c r="A561" s="85" t="str">
        <f t="shared" si="560"/>
        <v>1227</v>
      </c>
      <c r="B561" s="83">
        <f t="shared" ref="B561:C561" si="567">B560</f>
        <v>12</v>
      </c>
      <c r="C561" s="117">
        <f t="shared" si="567"/>
        <v>2</v>
      </c>
      <c r="D561" s="118">
        <f t="shared" si="563"/>
        <v>7</v>
      </c>
      <c r="E561" s="116" t="str">
        <f>IFERROR(VLOOKUP(CONCATENATE(TEXT($B561,0),TEXT($C561,0),TEXT($D561,0)),'Input and Results'!$S:$V,E$1,),"")</f>
        <v>Isobel Toon</v>
      </c>
      <c r="F561" s="116" t="str">
        <f>IFERROR(VLOOKUP(CONCATENATE(TEXT($B561,0),TEXT($C561,0),TEXT($D561,0)),'Input and Results'!$S:$V,F$1,),"")</f>
        <v>Harvey Road</v>
      </c>
      <c r="G561" s="121">
        <f>IFERROR(VLOOKUP(CONCATENATE(TEXT($B561,0),TEXT($C561,0),TEXT($D561,0)),'Input and Results'!$S:$V,G$1,),"")</f>
        <v>48.62</v>
      </c>
      <c r="H561" s="122">
        <v>199.49</v>
      </c>
      <c r="I561" s="123"/>
      <c r="J561" s="124"/>
      <c r="M561" s="131" t="str">
        <f t="shared" si="514"/>
        <v>7</v>
      </c>
      <c r="N561" s="131" t="str">
        <f t="shared" si="515"/>
        <v>12</v>
      </c>
      <c r="O561" s="86" t="str">
        <f>IF(N561&lt;&gt;"",VLOOKUP($N561,'Events and Heat count'!$B:$D,2,)&amp;" - "&amp;VLOOKUP($N561,'Events and Heat count'!$B:$D,3,),"")</f>
        <v>Year 6 Girls - 50m Breaststroke</v>
      </c>
      <c r="P561" s="86" t="str">
        <f t="shared" si="516"/>
        <v>2</v>
      </c>
      <c r="Q561" s="83" t="str">
        <f t="shared" si="540"/>
        <v>Isobel Toon</v>
      </c>
      <c r="R561" s="83" t="str">
        <f t="shared" si="541"/>
        <v>Harvey Road</v>
      </c>
      <c r="S561" s="99" t="str">
        <f t="shared" si="495"/>
        <v>___________</v>
      </c>
    </row>
    <row r="562" spans="1:19" ht="20.100000000000001" customHeight="1" x14ac:dyDescent="0.2">
      <c r="A562" s="85" t="str">
        <f t="shared" si="560"/>
        <v>1228</v>
      </c>
      <c r="B562" s="83">
        <f t="shared" ref="B562:C562" si="568">B561</f>
        <v>12</v>
      </c>
      <c r="C562" s="117">
        <f t="shared" si="568"/>
        <v>2</v>
      </c>
      <c r="D562" s="118">
        <f t="shared" si="563"/>
        <v>8</v>
      </c>
      <c r="E562" s="116" t="str">
        <f>IFERROR(VLOOKUP(CONCATENATE(TEXT($B562,0),TEXT($C562,0),TEXT($D562,0)),'Input and Results'!$S:$V,E$1,),"")</f>
        <v>Isabella Yeabsley</v>
      </c>
      <c r="F562" s="116" t="str">
        <f>IFERROR(VLOOKUP(CONCATENATE(TEXT($B562,0),TEXT($C562,0),TEXT($D562,0)),'Input and Results'!$S:$V,F$1,),"")</f>
        <v>Aldenham</v>
      </c>
      <c r="G562" s="121">
        <f>IFERROR(VLOOKUP(CONCATENATE(TEXT($B562,0),TEXT($C562,0),TEXT($D562,0)),'Input and Results'!$S:$V,G$1,),"")</f>
        <v>49.22</v>
      </c>
      <c r="H562" s="122">
        <v>49.18</v>
      </c>
      <c r="I562" s="123"/>
      <c r="J562" s="124"/>
      <c r="M562" s="131" t="str">
        <f t="shared" si="514"/>
        <v>8</v>
      </c>
      <c r="N562" s="131" t="str">
        <f t="shared" si="515"/>
        <v>12</v>
      </c>
      <c r="O562" s="86" t="str">
        <f>IF(N562&lt;&gt;"",VLOOKUP($N562,'Events and Heat count'!$B:$D,2,)&amp;" - "&amp;VLOOKUP($N562,'Events and Heat count'!$B:$D,3,),"")</f>
        <v>Year 6 Girls - 50m Breaststroke</v>
      </c>
      <c r="P562" s="86" t="str">
        <f t="shared" si="516"/>
        <v>2</v>
      </c>
      <c r="Q562" s="83" t="str">
        <f t="shared" si="540"/>
        <v>Isabella Yeabsley</v>
      </c>
      <c r="R562" s="83" t="str">
        <f t="shared" si="541"/>
        <v>Aldenham</v>
      </c>
      <c r="S562" s="99" t="str">
        <f t="shared" si="495"/>
        <v>___________</v>
      </c>
    </row>
    <row r="563" spans="1:19" s="87" customFormat="1" ht="249.95" customHeight="1" x14ac:dyDescent="0.2">
      <c r="B563" s="87">
        <f t="shared" ref="B563:C563" si="569">B562</f>
        <v>12</v>
      </c>
      <c r="C563" s="117">
        <f t="shared" si="569"/>
        <v>2</v>
      </c>
      <c r="D563" s="117"/>
      <c r="E563" s="117"/>
      <c r="F563" s="117"/>
      <c r="G563" s="117"/>
      <c r="H563" s="117"/>
      <c r="I563" s="125"/>
      <c r="J563" s="125"/>
      <c r="M563" s="104" t="str">
        <f t="shared" si="514"/>
        <v/>
      </c>
      <c r="N563" s="104" t="str">
        <f t="shared" si="515"/>
        <v/>
      </c>
      <c r="O563" s="86" t="str">
        <f>IF(N563&lt;&gt;"",VLOOKUP($N563,'Events and Heat count'!$B:$D,2,)&amp;" - "&amp;VLOOKUP($N563,'Events and Heat count'!$B:$D,3,),"")</f>
        <v/>
      </c>
      <c r="P563" s="86" t="str">
        <f t="shared" si="516"/>
        <v/>
      </c>
      <c r="Q563" s="83" t="str">
        <f t="shared" si="540"/>
        <v/>
      </c>
      <c r="R563" s="83" t="str">
        <f t="shared" si="541"/>
        <v/>
      </c>
      <c r="S563" s="99" t="str">
        <f t="shared" si="495"/>
        <v/>
      </c>
    </row>
    <row r="564" spans="1:19" ht="20.100000000000001" customHeight="1" x14ac:dyDescent="0.2">
      <c r="B564" s="83">
        <f t="shared" ref="B564" si="570">B563</f>
        <v>12</v>
      </c>
      <c r="C564" s="103" t="s">
        <v>368</v>
      </c>
      <c r="D564" s="119">
        <f>D550</f>
        <v>12</v>
      </c>
      <c r="E564" s="103" t="str">
        <f t="shared" ref="E564:F564" si="571">E550</f>
        <v>Year 6 Girls</v>
      </c>
      <c r="F564" s="103" t="str">
        <f t="shared" si="571"/>
        <v>50m Breaststroke</v>
      </c>
      <c r="G564" s="103"/>
      <c r="H564" s="103"/>
      <c r="I564" s="120"/>
      <c r="J564" s="120"/>
      <c r="M564" s="104" t="str">
        <f t="shared" si="514"/>
        <v/>
      </c>
      <c r="N564" s="104" t="str">
        <f t="shared" si="515"/>
        <v/>
      </c>
      <c r="O564" s="86" t="str">
        <f>IF(N564&lt;&gt;"",VLOOKUP($N564,'Events and Heat count'!$B:$D,2,)&amp;" - "&amp;VLOOKUP($N564,'Events and Heat count'!$B:$D,3,),"")</f>
        <v/>
      </c>
      <c r="P564" s="86" t="str">
        <f t="shared" si="516"/>
        <v/>
      </c>
      <c r="Q564" s="83" t="str">
        <f t="shared" si="540"/>
        <v/>
      </c>
      <c r="R564" s="83" t="str">
        <f t="shared" si="541"/>
        <v/>
      </c>
      <c r="S564" s="99" t="str">
        <f t="shared" si="495"/>
        <v/>
      </c>
    </row>
    <row r="565" spans="1:19" s="87" customFormat="1" ht="5.0999999999999996" customHeight="1" x14ac:dyDescent="0.2">
      <c r="B565" s="87">
        <f t="shared" ref="B565" si="572">B564</f>
        <v>12</v>
      </c>
      <c r="C565" s="117"/>
      <c r="D565" s="117"/>
      <c r="E565" s="117"/>
      <c r="F565" s="117"/>
      <c r="G565" s="117"/>
      <c r="H565" s="117"/>
      <c r="I565" s="125"/>
      <c r="J565" s="125"/>
      <c r="M565" s="104" t="str">
        <f t="shared" si="514"/>
        <v/>
      </c>
      <c r="N565" s="104" t="str">
        <f t="shared" si="515"/>
        <v/>
      </c>
      <c r="O565" s="86" t="str">
        <f>IF(N565&lt;&gt;"",VLOOKUP($N565,'Events and Heat count'!$B:$D,2,)&amp;" - "&amp;VLOOKUP($N565,'Events and Heat count'!$B:$D,3,),"")</f>
        <v/>
      </c>
      <c r="P565" s="86" t="str">
        <f t="shared" si="516"/>
        <v/>
      </c>
      <c r="Q565" s="83" t="str">
        <f t="shared" si="540"/>
        <v/>
      </c>
      <c r="R565" s="83" t="str">
        <f t="shared" si="541"/>
        <v/>
      </c>
      <c r="S565" s="99" t="str">
        <f t="shared" si="495"/>
        <v/>
      </c>
    </row>
    <row r="566" spans="1:19" ht="15" customHeight="1" x14ac:dyDescent="0.2">
      <c r="A566" s="85"/>
      <c r="B566" s="83">
        <f t="shared" ref="B566" si="573">B565</f>
        <v>12</v>
      </c>
      <c r="C566" s="117">
        <f>E566</f>
        <v>3</v>
      </c>
      <c r="D566" s="103" t="s">
        <v>367</v>
      </c>
      <c r="E566" s="119">
        <v>3</v>
      </c>
      <c r="M566" s="104" t="str">
        <f t="shared" si="514"/>
        <v/>
      </c>
      <c r="N566" s="104" t="str">
        <f t="shared" si="515"/>
        <v/>
      </c>
      <c r="O566" s="86" t="str">
        <f>IF(N566&lt;&gt;"",VLOOKUP($N566,'Events and Heat count'!$B:$D,2,)&amp;" - "&amp;VLOOKUP($N566,'Events and Heat count'!$B:$D,3,),"")</f>
        <v/>
      </c>
      <c r="P566" s="86" t="str">
        <f t="shared" si="516"/>
        <v/>
      </c>
      <c r="Q566" s="83" t="str">
        <f t="shared" si="540"/>
        <v/>
      </c>
      <c r="R566" s="83" t="str">
        <f t="shared" si="541"/>
        <v/>
      </c>
      <c r="S566" s="99" t="str">
        <f t="shared" ref="S566:S629" si="574">IF($A566&lt;&gt;0,"___________","")</f>
        <v/>
      </c>
    </row>
    <row r="567" spans="1:19" ht="5.0999999999999996" customHeight="1" x14ac:dyDescent="0.2">
      <c r="A567" s="85"/>
      <c r="B567" s="83">
        <f t="shared" ref="B567" si="575">B566</f>
        <v>12</v>
      </c>
      <c r="C567" s="117">
        <f>C566</f>
        <v>3</v>
      </c>
      <c r="M567" s="104" t="str">
        <f t="shared" si="514"/>
        <v/>
      </c>
      <c r="N567" s="104" t="str">
        <f t="shared" si="515"/>
        <v/>
      </c>
      <c r="O567" s="86" t="str">
        <f>IF(N567&lt;&gt;"",VLOOKUP($N567,'Events and Heat count'!$B:$D,2,)&amp;" - "&amp;VLOOKUP($N567,'Events and Heat count'!$B:$D,3,),"")</f>
        <v/>
      </c>
      <c r="P567" s="86" t="str">
        <f t="shared" si="516"/>
        <v/>
      </c>
      <c r="Q567" s="83" t="str">
        <f t="shared" si="540"/>
        <v/>
      </c>
      <c r="R567" s="83" t="str">
        <f t="shared" si="541"/>
        <v/>
      </c>
      <c r="S567" s="99" t="str">
        <f t="shared" si="574"/>
        <v/>
      </c>
    </row>
    <row r="568" spans="1:19" ht="15" customHeight="1" x14ac:dyDescent="0.2">
      <c r="A568" s="85"/>
      <c r="B568" s="83">
        <f t="shared" ref="B568:C568" si="576">B567</f>
        <v>12</v>
      </c>
      <c r="C568" s="117">
        <f t="shared" si="576"/>
        <v>3</v>
      </c>
      <c r="D568" s="103" t="s">
        <v>366</v>
      </c>
      <c r="E568" s="103" t="s">
        <v>369</v>
      </c>
      <c r="F568" s="103" t="s">
        <v>374</v>
      </c>
      <c r="G568" s="103" t="s">
        <v>380</v>
      </c>
      <c r="H568" s="103"/>
      <c r="I568" s="120" t="s">
        <v>381</v>
      </c>
      <c r="J568" s="120" t="s">
        <v>382</v>
      </c>
      <c r="M568" s="104" t="str">
        <f t="shared" si="514"/>
        <v/>
      </c>
      <c r="N568" s="104" t="str">
        <f t="shared" si="515"/>
        <v/>
      </c>
      <c r="O568" s="86" t="str">
        <f>IF(N568&lt;&gt;"",VLOOKUP($N568,'Events and Heat count'!$B:$D,2,)&amp;" - "&amp;VLOOKUP($N568,'Events and Heat count'!$B:$D,3,),"")</f>
        <v/>
      </c>
      <c r="P568" s="86" t="str">
        <f t="shared" si="516"/>
        <v/>
      </c>
      <c r="Q568" s="83" t="str">
        <f t="shared" si="540"/>
        <v/>
      </c>
      <c r="R568" s="83" t="str">
        <f t="shared" si="541"/>
        <v/>
      </c>
      <c r="S568" s="99" t="str">
        <f t="shared" si="574"/>
        <v/>
      </c>
    </row>
    <row r="569" spans="1:19" ht="20.100000000000001" customHeight="1" x14ac:dyDescent="0.2">
      <c r="A569" s="85" t="str">
        <f>CONCATENATE(TEXT($B569,0),TEXT($C569,0),TEXT($D569,0))</f>
        <v>1231</v>
      </c>
      <c r="B569" s="83">
        <f t="shared" ref="B569:C569" si="577">B568</f>
        <v>12</v>
      </c>
      <c r="C569" s="117">
        <f t="shared" si="577"/>
        <v>3</v>
      </c>
      <c r="D569" s="118">
        <v>1</v>
      </c>
      <c r="E569" s="116" t="str">
        <f>IFERROR(VLOOKUP(CONCATENATE(TEXT($B569,0),TEXT($C569,0),TEXT($D569,0)),'Input and Results'!$S:$V,E$1,),"")</f>
        <v>Megan Worley</v>
      </c>
      <c r="F569" s="116" t="str">
        <f>IFERROR(VLOOKUP(CONCATENATE(TEXT($B569,0),TEXT($C569,0),TEXT($D569,0)),'Input and Results'!$S:$V,F$1,),"")</f>
        <v>Parkgate</v>
      </c>
      <c r="G569" s="121">
        <f>IFERROR(VLOOKUP(CONCATENATE(TEXT($B569,0),TEXT($C569,0),TEXT($D569,0)),'Input and Results'!$S:$V,G$1,),"")</f>
        <v>47.76</v>
      </c>
      <c r="H569" s="122">
        <v>45.86</v>
      </c>
      <c r="I569" s="123"/>
      <c r="J569" s="124"/>
      <c r="M569" s="131" t="str">
        <f t="shared" si="514"/>
        <v>1</v>
      </c>
      <c r="N569" s="131" t="str">
        <f t="shared" si="515"/>
        <v>12</v>
      </c>
      <c r="O569" s="86" t="str">
        <f>IF(N569&lt;&gt;"",VLOOKUP($N569,'Events and Heat count'!$B:$D,2,)&amp;" - "&amp;VLOOKUP($N569,'Events and Heat count'!$B:$D,3,),"")</f>
        <v>Year 6 Girls - 50m Breaststroke</v>
      </c>
      <c r="P569" s="86" t="str">
        <f t="shared" si="516"/>
        <v>3</v>
      </c>
      <c r="Q569" s="83" t="str">
        <f t="shared" si="540"/>
        <v>Megan Worley</v>
      </c>
      <c r="R569" s="83" t="str">
        <f t="shared" si="541"/>
        <v>Parkgate</v>
      </c>
      <c r="S569" s="99" t="str">
        <f t="shared" si="574"/>
        <v>___________</v>
      </c>
    </row>
    <row r="570" spans="1:19" ht="20.100000000000001" customHeight="1" x14ac:dyDescent="0.2">
      <c r="A570" s="85" t="str">
        <f t="shared" ref="A570:A576" si="578">CONCATENATE(TEXT($B570,0),TEXT($C570,0),TEXT($D570,0))</f>
        <v>1232</v>
      </c>
      <c r="B570" s="83">
        <f t="shared" ref="B570:C570" si="579">B569</f>
        <v>12</v>
      </c>
      <c r="C570" s="117">
        <f t="shared" si="579"/>
        <v>3</v>
      </c>
      <c r="D570" s="118">
        <f>D569+1</f>
        <v>2</v>
      </c>
      <c r="E570" s="116" t="str">
        <f>IFERROR(VLOOKUP(CONCATENATE(TEXT($B570,0),TEXT($C570,0),TEXT($D570,0)),'Input and Results'!$S:$V,E$1,),"")</f>
        <v>Alice Weston</v>
      </c>
      <c r="F570" s="116" t="str">
        <f>IFERROR(VLOOKUP(CONCATENATE(TEXT($B570,0),TEXT($C570,0),TEXT($D570,0)),'Input and Results'!$S:$V,F$1,),"")</f>
        <v>Bishops Wood</v>
      </c>
      <c r="G570" s="121">
        <f>IFERROR(VLOOKUP(CONCATENATE(TEXT($B570,0),TEXT($C570,0),TEXT($D570,0)),'Input and Results'!$S:$V,G$1,),"")</f>
        <v>47.38</v>
      </c>
      <c r="H570" s="122">
        <v>45.96</v>
      </c>
      <c r="I570" s="123"/>
      <c r="J570" s="124"/>
      <c r="M570" s="131" t="str">
        <f t="shared" si="514"/>
        <v>2</v>
      </c>
      <c r="N570" s="131" t="str">
        <f t="shared" si="515"/>
        <v>12</v>
      </c>
      <c r="O570" s="86" t="str">
        <f>IF(N570&lt;&gt;"",VLOOKUP($N570,'Events and Heat count'!$B:$D,2,)&amp;" - "&amp;VLOOKUP($N570,'Events and Heat count'!$B:$D,3,),"")</f>
        <v>Year 6 Girls - 50m Breaststroke</v>
      </c>
      <c r="P570" s="86" t="str">
        <f t="shared" si="516"/>
        <v>3</v>
      </c>
      <c r="Q570" s="83" t="str">
        <f t="shared" si="540"/>
        <v>Alice Weston</v>
      </c>
      <c r="R570" s="83" t="str">
        <f t="shared" si="541"/>
        <v>Bishops Wood</v>
      </c>
      <c r="S570" s="99" t="str">
        <f t="shared" si="574"/>
        <v>___________</v>
      </c>
    </row>
    <row r="571" spans="1:19" ht="20.100000000000001" customHeight="1" x14ac:dyDescent="0.2">
      <c r="A571" s="85" t="str">
        <f t="shared" si="578"/>
        <v>1233</v>
      </c>
      <c r="B571" s="83">
        <f t="shared" ref="B571:C571" si="580">B570</f>
        <v>12</v>
      </c>
      <c r="C571" s="117">
        <f t="shared" si="580"/>
        <v>3</v>
      </c>
      <c r="D571" s="118">
        <f t="shared" ref="D571:D576" si="581">D570+1</f>
        <v>3</v>
      </c>
      <c r="E571" s="116" t="str">
        <f>IFERROR(VLOOKUP(CONCATENATE(TEXT($B571,0),TEXT($C571,0),TEXT($D571,0)),'Input and Results'!$S:$V,E$1,),"")</f>
        <v>Millie Day</v>
      </c>
      <c r="F571" s="116" t="str">
        <f>IFERROR(VLOOKUP(CONCATENATE(TEXT($B571,0),TEXT($C571,0),TEXT($D571,0)),'Input and Results'!$S:$V,F$1,),"")</f>
        <v>Berkhamsted</v>
      </c>
      <c r="G571" s="121">
        <f>IFERROR(VLOOKUP(CONCATENATE(TEXT($B571,0),TEXT($C571,0),TEXT($D571,0)),'Input and Results'!$S:$V,G$1,),"")</f>
        <v>46.66</v>
      </c>
      <c r="H571" s="122">
        <v>46.96</v>
      </c>
      <c r="I571" s="123"/>
      <c r="J571" s="124"/>
      <c r="M571" s="131" t="str">
        <f t="shared" si="514"/>
        <v>3</v>
      </c>
      <c r="N571" s="131" t="str">
        <f t="shared" si="515"/>
        <v>12</v>
      </c>
      <c r="O571" s="86" t="str">
        <f>IF(N571&lt;&gt;"",VLOOKUP($N571,'Events and Heat count'!$B:$D,2,)&amp;" - "&amp;VLOOKUP($N571,'Events and Heat count'!$B:$D,3,),"")</f>
        <v>Year 6 Girls - 50m Breaststroke</v>
      </c>
      <c r="P571" s="86" t="str">
        <f t="shared" si="516"/>
        <v>3</v>
      </c>
      <c r="Q571" s="83" t="str">
        <f t="shared" si="540"/>
        <v>Millie Day</v>
      </c>
      <c r="R571" s="83" t="str">
        <f t="shared" si="541"/>
        <v>Berkhamsted</v>
      </c>
      <c r="S571" s="99" t="str">
        <f t="shared" si="574"/>
        <v>___________</v>
      </c>
    </row>
    <row r="572" spans="1:19" ht="20.100000000000001" customHeight="1" x14ac:dyDescent="0.2">
      <c r="A572" s="85" t="str">
        <f t="shared" si="578"/>
        <v>1234</v>
      </c>
      <c r="B572" s="83">
        <f t="shared" ref="B572:C572" si="582">B571</f>
        <v>12</v>
      </c>
      <c r="C572" s="117">
        <f t="shared" si="582"/>
        <v>3</v>
      </c>
      <c r="D572" s="118">
        <f t="shared" si="581"/>
        <v>4</v>
      </c>
      <c r="E572" s="116" t="str">
        <f>IFERROR(VLOOKUP(CONCATENATE(TEXT($B572,0),TEXT($C572,0),TEXT($D572,0)),'Input and Results'!$S:$V,E$1,),"")</f>
        <v>Emer Brownleader</v>
      </c>
      <c r="F572" s="116" t="str">
        <f>IFERROR(VLOOKUP(CONCATENATE(TEXT($B572,0),TEXT($C572,0),TEXT($D572,0)),'Input and Results'!$S:$V,F$1,),"")</f>
        <v>Edge Grove</v>
      </c>
      <c r="G572" s="121">
        <f>IFERROR(VLOOKUP(CONCATENATE(TEXT($B572,0),TEXT($C572,0),TEXT($D572,0)),'Input and Results'!$S:$V,G$1,),"")</f>
        <v>46.37</v>
      </c>
      <c r="H572" s="122">
        <v>49.07</v>
      </c>
      <c r="I572" s="123"/>
      <c r="J572" s="124"/>
      <c r="M572" s="131" t="str">
        <f t="shared" si="514"/>
        <v>4</v>
      </c>
      <c r="N572" s="131" t="str">
        <f t="shared" si="515"/>
        <v>12</v>
      </c>
      <c r="O572" s="86" t="str">
        <f>IF(N572&lt;&gt;"",VLOOKUP($N572,'Events and Heat count'!$B:$D,2,)&amp;" - "&amp;VLOOKUP($N572,'Events and Heat count'!$B:$D,3,),"")</f>
        <v>Year 6 Girls - 50m Breaststroke</v>
      </c>
      <c r="P572" s="86" t="str">
        <f t="shared" si="516"/>
        <v>3</v>
      </c>
      <c r="Q572" s="83" t="str">
        <f t="shared" si="540"/>
        <v>Emer Brownleader</v>
      </c>
      <c r="R572" s="83" t="str">
        <f t="shared" si="541"/>
        <v>Edge Grove</v>
      </c>
      <c r="S572" s="99" t="str">
        <f t="shared" si="574"/>
        <v>___________</v>
      </c>
    </row>
    <row r="573" spans="1:19" ht="20.100000000000001" customHeight="1" x14ac:dyDescent="0.2">
      <c r="A573" s="85" t="str">
        <f t="shared" si="578"/>
        <v>1235</v>
      </c>
      <c r="B573" s="83">
        <f t="shared" ref="B573:C573" si="583">B572</f>
        <v>12</v>
      </c>
      <c r="C573" s="117">
        <f t="shared" si="583"/>
        <v>3</v>
      </c>
      <c r="D573" s="118">
        <f t="shared" si="581"/>
        <v>5</v>
      </c>
      <c r="E573" s="116" t="str">
        <f>IFERROR(VLOOKUP(CONCATENATE(TEXT($B573,0),TEXT($C573,0),TEXT($D573,0)),'Input and Results'!$S:$V,E$1,),"")</f>
        <v>Brigitte Chapman</v>
      </c>
      <c r="F573" s="116" t="str">
        <f>IFERROR(VLOOKUP(CONCATENATE(TEXT($B573,0),TEXT($C573,0),TEXT($D573,0)),'Input and Results'!$S:$V,F$1,),"")</f>
        <v>Great Missenden</v>
      </c>
      <c r="G573" s="121">
        <f>IFERROR(VLOOKUP(CONCATENATE(TEXT($B573,0),TEXT($C573,0),TEXT($D573,0)),'Input and Results'!$S:$V,G$1,),"")</f>
        <v>46.25</v>
      </c>
      <c r="H573" s="122">
        <v>51.25</v>
      </c>
      <c r="I573" s="123"/>
      <c r="J573" s="124"/>
      <c r="M573" s="131" t="str">
        <f t="shared" si="514"/>
        <v>5</v>
      </c>
      <c r="N573" s="131" t="str">
        <f t="shared" si="515"/>
        <v>12</v>
      </c>
      <c r="O573" s="86" t="str">
        <f>IF(N573&lt;&gt;"",VLOOKUP($N573,'Events and Heat count'!$B:$D,2,)&amp;" - "&amp;VLOOKUP($N573,'Events and Heat count'!$B:$D,3,),"")</f>
        <v>Year 6 Girls - 50m Breaststroke</v>
      </c>
      <c r="P573" s="86" t="str">
        <f t="shared" si="516"/>
        <v>3</v>
      </c>
      <c r="Q573" s="83" t="str">
        <f t="shared" si="540"/>
        <v>Brigitte Chapman</v>
      </c>
      <c r="R573" s="83" t="str">
        <f t="shared" si="541"/>
        <v>Great Missenden</v>
      </c>
      <c r="S573" s="99" t="str">
        <f t="shared" si="574"/>
        <v>___________</v>
      </c>
    </row>
    <row r="574" spans="1:19" ht="20.100000000000001" customHeight="1" x14ac:dyDescent="0.2">
      <c r="A574" s="85" t="str">
        <f t="shared" si="578"/>
        <v>1236</v>
      </c>
      <c r="B574" s="83">
        <f t="shared" ref="B574:C574" si="584">B573</f>
        <v>12</v>
      </c>
      <c r="C574" s="117">
        <f t="shared" si="584"/>
        <v>3</v>
      </c>
      <c r="D574" s="118">
        <f t="shared" si="581"/>
        <v>6</v>
      </c>
      <c r="E574" s="116" t="str">
        <f>IFERROR(VLOOKUP(CONCATENATE(TEXT($B574,0),TEXT($C574,0),TEXT($D574,0)),'Input and Results'!$S:$V,E$1,),"")</f>
        <v>Katy Lane</v>
      </c>
      <c r="F574" s="116" t="str">
        <f>IFERROR(VLOOKUP(CONCATENATE(TEXT($B574,0),TEXT($C574,0),TEXT($D574,0)),'Input and Results'!$S:$V,F$1,),"")</f>
        <v>Kings Langley</v>
      </c>
      <c r="G574" s="121">
        <f>IFERROR(VLOOKUP(CONCATENATE(TEXT($B574,0),TEXT($C574,0),TEXT($D574,0)),'Input and Results'!$S:$V,G$1,),"")</f>
        <v>46.39</v>
      </c>
      <c r="H574" s="122">
        <v>47.46</v>
      </c>
      <c r="I574" s="123"/>
      <c r="J574" s="124"/>
      <c r="M574" s="131" t="str">
        <f t="shared" si="514"/>
        <v>6</v>
      </c>
      <c r="N574" s="131" t="str">
        <f t="shared" si="515"/>
        <v>12</v>
      </c>
      <c r="O574" s="86" t="str">
        <f>IF(N574&lt;&gt;"",VLOOKUP($N574,'Events and Heat count'!$B:$D,2,)&amp;" - "&amp;VLOOKUP($N574,'Events and Heat count'!$B:$D,3,),"")</f>
        <v>Year 6 Girls - 50m Breaststroke</v>
      </c>
      <c r="P574" s="86" t="str">
        <f t="shared" si="516"/>
        <v>3</v>
      </c>
      <c r="Q574" s="83" t="str">
        <f t="shared" si="540"/>
        <v>Katy Lane</v>
      </c>
      <c r="R574" s="83" t="str">
        <f t="shared" si="541"/>
        <v>Kings Langley</v>
      </c>
      <c r="S574" s="99" t="str">
        <f t="shared" si="574"/>
        <v>___________</v>
      </c>
    </row>
    <row r="575" spans="1:19" ht="20.100000000000001" customHeight="1" x14ac:dyDescent="0.2">
      <c r="A575" s="85" t="str">
        <f t="shared" si="578"/>
        <v>1237</v>
      </c>
      <c r="B575" s="83">
        <f t="shared" ref="B575:C575" si="585">B574</f>
        <v>12</v>
      </c>
      <c r="C575" s="117">
        <f t="shared" si="585"/>
        <v>3</v>
      </c>
      <c r="D575" s="118">
        <f t="shared" si="581"/>
        <v>7</v>
      </c>
      <c r="E575" s="116" t="str">
        <f>IFERROR(VLOOKUP(CONCATENATE(TEXT($B575,0),TEXT($C575,0),TEXT($D575,0)),'Input and Results'!$S:$V,E$1,),"")</f>
        <v>Hannah Ashby</v>
      </c>
      <c r="F575" s="116" t="str">
        <f>IFERROR(VLOOKUP(CONCATENATE(TEXT($B575,0),TEXT($C575,0),TEXT($D575,0)),'Input and Results'!$S:$V,F$1,),"")</f>
        <v>Heatherton House</v>
      </c>
      <c r="G575" s="121">
        <f>IFERROR(VLOOKUP(CONCATENATE(TEXT($B575,0),TEXT($C575,0),TEXT($D575,0)),'Input and Results'!$S:$V,G$1,),"")</f>
        <v>46.75</v>
      </c>
      <c r="H575" s="122">
        <v>47.16</v>
      </c>
      <c r="I575" s="123"/>
      <c r="J575" s="124"/>
      <c r="M575" s="131" t="str">
        <f t="shared" si="514"/>
        <v>7</v>
      </c>
      <c r="N575" s="131" t="str">
        <f t="shared" si="515"/>
        <v>12</v>
      </c>
      <c r="O575" s="86" t="str">
        <f>IF(N575&lt;&gt;"",VLOOKUP($N575,'Events and Heat count'!$B:$D,2,)&amp;" - "&amp;VLOOKUP($N575,'Events and Heat count'!$B:$D,3,),"")</f>
        <v>Year 6 Girls - 50m Breaststroke</v>
      </c>
      <c r="P575" s="86" t="str">
        <f t="shared" si="516"/>
        <v>3</v>
      </c>
      <c r="Q575" s="83" t="str">
        <f t="shared" si="540"/>
        <v>Hannah Ashby</v>
      </c>
      <c r="R575" s="83" t="str">
        <f t="shared" si="541"/>
        <v>Heatherton House</v>
      </c>
      <c r="S575" s="99" t="str">
        <f t="shared" si="574"/>
        <v>___________</v>
      </c>
    </row>
    <row r="576" spans="1:19" ht="20.100000000000001" customHeight="1" x14ac:dyDescent="0.2">
      <c r="A576" s="85" t="str">
        <f t="shared" si="578"/>
        <v>1238</v>
      </c>
      <c r="B576" s="83">
        <f t="shared" ref="B576:C576" si="586">B575</f>
        <v>12</v>
      </c>
      <c r="C576" s="117">
        <f t="shared" si="586"/>
        <v>3</v>
      </c>
      <c r="D576" s="118">
        <f t="shared" si="581"/>
        <v>8</v>
      </c>
      <c r="E576" s="116" t="str">
        <f>IFERROR(VLOOKUP(CONCATENATE(TEXT($B576,0),TEXT($C576,0),TEXT($D576,0)),'Input and Results'!$S:$V,E$1,),"")</f>
        <v>Isabelle Nicholls</v>
      </c>
      <c r="F576" s="116" t="str">
        <f>IFERROR(VLOOKUP(CONCATENATE(TEXT($B576,0),TEXT($C576,0),TEXT($D576,0)),'Input and Results'!$S:$V,F$1,),"")</f>
        <v>Chalfont St Peter</v>
      </c>
      <c r="G576" s="121">
        <f>IFERROR(VLOOKUP(CONCATENATE(TEXT($B576,0),TEXT($C576,0),TEXT($D576,0)),'Input and Results'!$S:$V,G$1,),"")</f>
        <v>47.5</v>
      </c>
      <c r="H576" s="122">
        <v>47.57</v>
      </c>
      <c r="I576" s="123"/>
      <c r="J576" s="124"/>
      <c r="M576" s="131" t="str">
        <f t="shared" si="514"/>
        <v>8</v>
      </c>
      <c r="N576" s="131" t="str">
        <f t="shared" si="515"/>
        <v>12</v>
      </c>
      <c r="O576" s="86" t="str">
        <f>IF(N576&lt;&gt;"",VLOOKUP($N576,'Events and Heat count'!$B:$D,2,)&amp;" - "&amp;VLOOKUP($N576,'Events and Heat count'!$B:$D,3,),"")</f>
        <v>Year 6 Girls - 50m Breaststroke</v>
      </c>
      <c r="P576" s="86" t="str">
        <f t="shared" si="516"/>
        <v>3</v>
      </c>
      <c r="Q576" s="83" t="str">
        <f t="shared" si="540"/>
        <v>Isabelle Nicholls</v>
      </c>
      <c r="R576" s="83" t="str">
        <f t="shared" si="541"/>
        <v>Chalfont St Peter</v>
      </c>
      <c r="S576" s="99" t="str">
        <f t="shared" si="574"/>
        <v>___________</v>
      </c>
    </row>
    <row r="577" spans="1:19" s="87" customFormat="1" ht="249.95" customHeight="1" x14ac:dyDescent="0.2">
      <c r="B577" s="87">
        <f t="shared" ref="B577:C577" si="587">B576</f>
        <v>12</v>
      </c>
      <c r="C577" s="117">
        <f t="shared" si="587"/>
        <v>3</v>
      </c>
      <c r="D577" s="117"/>
      <c r="E577" s="117"/>
      <c r="F577" s="117"/>
      <c r="G577" s="117"/>
      <c r="H577" s="117"/>
      <c r="I577" s="125"/>
      <c r="J577" s="125"/>
      <c r="M577" s="104" t="str">
        <f t="shared" si="514"/>
        <v/>
      </c>
      <c r="N577" s="104" t="str">
        <f t="shared" si="515"/>
        <v/>
      </c>
      <c r="O577" s="86" t="str">
        <f>IF(N577&lt;&gt;"",VLOOKUP($N577,'Events and Heat count'!$B:$D,2,)&amp;" - "&amp;VLOOKUP($N577,'Events and Heat count'!$B:$D,3,),"")</f>
        <v/>
      </c>
      <c r="P577" s="86" t="str">
        <f t="shared" si="516"/>
        <v/>
      </c>
      <c r="Q577" s="83" t="str">
        <f t="shared" si="540"/>
        <v/>
      </c>
      <c r="R577" s="83" t="str">
        <f t="shared" si="541"/>
        <v/>
      </c>
      <c r="S577" s="99" t="str">
        <f t="shared" si="574"/>
        <v/>
      </c>
    </row>
    <row r="578" spans="1:19" ht="20.100000000000001" customHeight="1" x14ac:dyDescent="0.2">
      <c r="B578" s="83">
        <f t="shared" ref="B578" si="588">B577</f>
        <v>12</v>
      </c>
      <c r="C578" s="103" t="s">
        <v>368</v>
      </c>
      <c r="D578" s="119">
        <f>D564</f>
        <v>12</v>
      </c>
      <c r="E578" s="103" t="str">
        <f t="shared" ref="E578:F578" si="589">E564</f>
        <v>Year 6 Girls</v>
      </c>
      <c r="F578" s="103" t="str">
        <f t="shared" si="589"/>
        <v>50m Breaststroke</v>
      </c>
      <c r="G578" s="103"/>
      <c r="H578" s="103"/>
      <c r="I578" s="120"/>
      <c r="J578" s="120"/>
      <c r="M578" s="104" t="str">
        <f t="shared" si="514"/>
        <v/>
      </c>
      <c r="N578" s="104" t="str">
        <f t="shared" si="515"/>
        <v/>
      </c>
      <c r="O578" s="86" t="str">
        <f>IF(N578&lt;&gt;"",VLOOKUP($N578,'Events and Heat count'!$B:$D,2,)&amp;" - "&amp;VLOOKUP($N578,'Events and Heat count'!$B:$D,3,),"")</f>
        <v/>
      </c>
      <c r="P578" s="86" t="str">
        <f t="shared" si="516"/>
        <v/>
      </c>
      <c r="Q578" s="83" t="str">
        <f t="shared" si="540"/>
        <v/>
      </c>
      <c r="R578" s="83" t="str">
        <f t="shared" si="541"/>
        <v/>
      </c>
      <c r="S578" s="99" t="str">
        <f t="shared" si="574"/>
        <v/>
      </c>
    </row>
    <row r="579" spans="1:19" s="87" customFormat="1" ht="5.0999999999999996" customHeight="1" x14ac:dyDescent="0.2">
      <c r="B579" s="87">
        <f t="shared" ref="B579" si="590">B578</f>
        <v>12</v>
      </c>
      <c r="C579" s="117"/>
      <c r="D579" s="117"/>
      <c r="E579" s="117"/>
      <c r="F579" s="117"/>
      <c r="G579" s="117"/>
      <c r="H579" s="117"/>
      <c r="I579" s="125"/>
      <c r="J579" s="125"/>
      <c r="M579" s="104" t="str">
        <f t="shared" si="514"/>
        <v/>
      </c>
      <c r="N579" s="104" t="str">
        <f t="shared" si="515"/>
        <v/>
      </c>
      <c r="O579" s="86" t="str">
        <f>IF(N579&lt;&gt;"",VLOOKUP($N579,'Events and Heat count'!$B:$D,2,)&amp;" - "&amp;VLOOKUP($N579,'Events and Heat count'!$B:$D,3,),"")</f>
        <v/>
      </c>
      <c r="P579" s="86" t="str">
        <f t="shared" si="516"/>
        <v/>
      </c>
      <c r="Q579" s="83" t="str">
        <f t="shared" si="540"/>
        <v/>
      </c>
      <c r="R579" s="83" t="str">
        <f t="shared" si="541"/>
        <v/>
      </c>
      <c r="S579" s="99" t="str">
        <f t="shared" si="574"/>
        <v/>
      </c>
    </row>
    <row r="580" spans="1:19" ht="15" customHeight="1" x14ac:dyDescent="0.2">
      <c r="A580" s="85"/>
      <c r="B580" s="83">
        <f t="shared" ref="B580" si="591">B579</f>
        <v>12</v>
      </c>
      <c r="C580" s="117">
        <f>E580</f>
        <v>4</v>
      </c>
      <c r="D580" s="103" t="s">
        <v>367</v>
      </c>
      <c r="E580" s="119">
        <v>4</v>
      </c>
      <c r="M580" s="104" t="str">
        <f t="shared" si="514"/>
        <v/>
      </c>
      <c r="N580" s="104" t="str">
        <f t="shared" si="515"/>
        <v/>
      </c>
      <c r="O580" s="86" t="str">
        <f>IF(N580&lt;&gt;"",VLOOKUP($N580,'Events and Heat count'!$B:$D,2,)&amp;" - "&amp;VLOOKUP($N580,'Events and Heat count'!$B:$D,3,),"")</f>
        <v/>
      </c>
      <c r="P580" s="86" t="str">
        <f t="shared" si="516"/>
        <v/>
      </c>
      <c r="Q580" s="83" t="str">
        <f t="shared" si="540"/>
        <v/>
      </c>
      <c r="R580" s="83" t="str">
        <f t="shared" si="541"/>
        <v/>
      </c>
      <c r="S580" s="99" t="str">
        <f t="shared" si="574"/>
        <v/>
      </c>
    </row>
    <row r="581" spans="1:19" ht="5.0999999999999996" customHeight="1" x14ac:dyDescent="0.2">
      <c r="A581" s="85"/>
      <c r="B581" s="83">
        <f t="shared" ref="B581" si="592">B580</f>
        <v>12</v>
      </c>
      <c r="C581" s="117">
        <f>C580</f>
        <v>4</v>
      </c>
      <c r="M581" s="104" t="str">
        <f t="shared" ref="M581:M644" si="593">IF($A581&lt;&gt;0,MID($A581,4,1),"")</f>
        <v/>
      </c>
      <c r="N581" s="104" t="str">
        <f t="shared" ref="N581:N644" si="594">IF($A581&lt;&gt;0,MID($A581,1,2),"")</f>
        <v/>
      </c>
      <c r="O581" s="86" t="str">
        <f>IF(N581&lt;&gt;"",VLOOKUP($N581,'Events and Heat count'!$B:$D,2,)&amp;" - "&amp;VLOOKUP($N581,'Events and Heat count'!$B:$D,3,),"")</f>
        <v/>
      </c>
      <c r="P581" s="86" t="str">
        <f t="shared" ref="P581:P644" si="595">IF($A581&lt;&gt;0,MID($A581,3,1),"")</f>
        <v/>
      </c>
      <c r="Q581" s="83" t="str">
        <f t="shared" si="540"/>
        <v/>
      </c>
      <c r="R581" s="83" t="str">
        <f t="shared" si="541"/>
        <v/>
      </c>
      <c r="S581" s="99" t="str">
        <f t="shared" si="574"/>
        <v/>
      </c>
    </row>
    <row r="582" spans="1:19" ht="15" customHeight="1" x14ac:dyDescent="0.2">
      <c r="A582" s="85"/>
      <c r="B582" s="83">
        <f t="shared" ref="B582:C582" si="596">B581</f>
        <v>12</v>
      </c>
      <c r="C582" s="117">
        <f t="shared" si="596"/>
        <v>4</v>
      </c>
      <c r="D582" s="103" t="s">
        <v>366</v>
      </c>
      <c r="E582" s="103" t="s">
        <v>369</v>
      </c>
      <c r="F582" s="103" t="s">
        <v>374</v>
      </c>
      <c r="G582" s="103" t="s">
        <v>380</v>
      </c>
      <c r="H582" s="103"/>
      <c r="I582" s="120" t="s">
        <v>381</v>
      </c>
      <c r="J582" s="120" t="s">
        <v>382</v>
      </c>
      <c r="M582" s="104" t="str">
        <f t="shared" si="593"/>
        <v/>
      </c>
      <c r="N582" s="104" t="str">
        <f t="shared" si="594"/>
        <v/>
      </c>
      <c r="O582" s="86" t="str">
        <f>IF(N582&lt;&gt;"",VLOOKUP($N582,'Events and Heat count'!$B:$D,2,)&amp;" - "&amp;VLOOKUP($N582,'Events and Heat count'!$B:$D,3,),"")</f>
        <v/>
      </c>
      <c r="P582" s="86" t="str">
        <f t="shared" si="595"/>
        <v/>
      </c>
      <c r="Q582" s="83" t="str">
        <f t="shared" si="540"/>
        <v/>
      </c>
      <c r="R582" s="83" t="str">
        <f t="shared" si="541"/>
        <v/>
      </c>
      <c r="S582" s="99" t="str">
        <f t="shared" si="574"/>
        <v/>
      </c>
    </row>
    <row r="583" spans="1:19" ht="20.100000000000001" customHeight="1" x14ac:dyDescent="0.2">
      <c r="A583" s="85" t="str">
        <f>CONCATENATE(TEXT($B583,0),TEXT($C583,0),TEXT($D583,0))</f>
        <v>1241</v>
      </c>
      <c r="B583" s="83">
        <f t="shared" ref="B583:C583" si="597">B582</f>
        <v>12</v>
      </c>
      <c r="C583" s="117">
        <f t="shared" si="597"/>
        <v>4</v>
      </c>
      <c r="D583" s="118">
        <v>1</v>
      </c>
      <c r="E583" s="116" t="str">
        <f>IFERROR(VLOOKUP(CONCATENATE(TEXT($B583,0),TEXT($C583,0),TEXT($D583,0)),'Input and Results'!$S:$V,E$1,),"")</f>
        <v>Haniya Glazebrook</v>
      </c>
      <c r="F583" s="116" t="str">
        <f>IFERROR(VLOOKUP(CONCATENATE(TEXT($B583,0),TEXT($C583,0),TEXT($D583,0)),'Input and Results'!$S:$V,F$1,),"")</f>
        <v>Maltman's Green</v>
      </c>
      <c r="G583" s="121">
        <f>IFERROR(VLOOKUP(CONCATENATE(TEXT($B583,0),TEXT($C583,0),TEXT($D583,0)),'Input and Results'!$S:$V,G$1,),"")</f>
        <v>46.1</v>
      </c>
      <c r="H583" s="122">
        <v>199.46</v>
      </c>
      <c r="I583" s="123"/>
      <c r="J583" s="124"/>
      <c r="M583" s="131" t="str">
        <f t="shared" si="593"/>
        <v>1</v>
      </c>
      <c r="N583" s="131" t="str">
        <f t="shared" si="594"/>
        <v>12</v>
      </c>
      <c r="O583" s="86" t="str">
        <f>IF(N583&lt;&gt;"",VLOOKUP($N583,'Events and Heat count'!$B:$D,2,)&amp;" - "&amp;VLOOKUP($N583,'Events and Heat count'!$B:$D,3,),"")</f>
        <v>Year 6 Girls - 50m Breaststroke</v>
      </c>
      <c r="P583" s="86" t="str">
        <f t="shared" si="595"/>
        <v>4</v>
      </c>
      <c r="Q583" s="83" t="str">
        <f t="shared" si="540"/>
        <v>Haniya Glazebrook</v>
      </c>
      <c r="R583" s="83" t="str">
        <f t="shared" si="541"/>
        <v>Maltman's Green</v>
      </c>
      <c r="S583" s="99" t="str">
        <f t="shared" si="574"/>
        <v>___________</v>
      </c>
    </row>
    <row r="584" spans="1:19" ht="20.100000000000001" customHeight="1" x14ac:dyDescent="0.2">
      <c r="A584" s="85" t="str">
        <f t="shared" ref="A584:A590" si="598">CONCATENATE(TEXT($B584,0),TEXT($C584,0),TEXT($D584,0))</f>
        <v>1242</v>
      </c>
      <c r="B584" s="83">
        <f t="shared" ref="B584:C584" si="599">B583</f>
        <v>12</v>
      </c>
      <c r="C584" s="117">
        <f t="shared" si="599"/>
        <v>4</v>
      </c>
      <c r="D584" s="118">
        <f>D583+1</f>
        <v>2</v>
      </c>
      <c r="E584" s="116" t="str">
        <f>IFERROR(VLOOKUP(CONCATENATE(TEXT($B584,0),TEXT($C584,0),TEXT($D584,0)),'Input and Results'!$S:$V,E$1,),"")</f>
        <v>Sophie  Chen</v>
      </c>
      <c r="F584" s="116" t="str">
        <f>IFERROR(VLOOKUP(CONCATENATE(TEXT($B584,0),TEXT($C584,0),TEXT($D584,0)),'Input and Results'!$S:$V,F$1,),"")</f>
        <v>Applecroft</v>
      </c>
      <c r="G584" s="121">
        <f>IFERROR(VLOOKUP(CONCATENATE(TEXT($B584,0),TEXT($C584,0),TEXT($D584,0)),'Input and Results'!$S:$V,G$1,),"")</f>
        <v>45.37</v>
      </c>
      <c r="H584" s="122">
        <v>44.04</v>
      </c>
      <c r="I584" s="123"/>
      <c r="J584" s="124"/>
      <c r="M584" s="131" t="str">
        <f t="shared" si="593"/>
        <v>2</v>
      </c>
      <c r="N584" s="131" t="str">
        <f t="shared" si="594"/>
        <v>12</v>
      </c>
      <c r="O584" s="86" t="str">
        <f>IF(N584&lt;&gt;"",VLOOKUP($N584,'Events and Heat count'!$B:$D,2,)&amp;" - "&amp;VLOOKUP($N584,'Events and Heat count'!$B:$D,3,),"")</f>
        <v>Year 6 Girls - 50m Breaststroke</v>
      </c>
      <c r="P584" s="86" t="str">
        <f t="shared" si="595"/>
        <v>4</v>
      </c>
      <c r="Q584" s="83" t="str">
        <f t="shared" si="540"/>
        <v>Sophie  Chen</v>
      </c>
      <c r="R584" s="83" t="str">
        <f t="shared" si="541"/>
        <v>Applecroft</v>
      </c>
      <c r="S584" s="99" t="str">
        <f t="shared" si="574"/>
        <v>___________</v>
      </c>
    </row>
    <row r="585" spans="1:19" ht="20.100000000000001" customHeight="1" x14ac:dyDescent="0.2">
      <c r="A585" s="85" t="str">
        <f t="shared" si="598"/>
        <v>1243</v>
      </c>
      <c r="B585" s="83">
        <f t="shared" ref="B585:C585" si="600">B584</f>
        <v>12</v>
      </c>
      <c r="C585" s="117">
        <f t="shared" si="600"/>
        <v>4</v>
      </c>
      <c r="D585" s="118">
        <f t="shared" ref="D585:D590" si="601">D584+1</f>
        <v>3</v>
      </c>
      <c r="E585" s="116" t="str">
        <f>IFERROR(VLOOKUP(CONCATENATE(TEXT($B585,0),TEXT($C585,0),TEXT($D585,0)),'Input and Results'!$S:$V,E$1,),"")</f>
        <v>Holly Robinson</v>
      </c>
      <c r="F585" s="116" t="str">
        <f>IFERROR(VLOOKUP(CONCATENATE(TEXT($B585,0),TEXT($C585,0),TEXT($D585,0)),'Input and Results'!$S:$V,F$1,),"")</f>
        <v>Kings Langley</v>
      </c>
      <c r="G585" s="121">
        <f>IFERROR(VLOOKUP(CONCATENATE(TEXT($B585,0),TEXT($C585,0),TEXT($D585,0)),'Input and Results'!$S:$V,G$1,),"")</f>
        <v>44.76</v>
      </c>
      <c r="H585" s="122">
        <v>43.87</v>
      </c>
      <c r="I585" s="123"/>
      <c r="J585" s="124"/>
      <c r="M585" s="131" t="str">
        <f t="shared" si="593"/>
        <v>3</v>
      </c>
      <c r="N585" s="131" t="str">
        <f t="shared" si="594"/>
        <v>12</v>
      </c>
      <c r="O585" s="86" t="str">
        <f>IF(N585&lt;&gt;"",VLOOKUP($N585,'Events and Heat count'!$B:$D,2,)&amp;" - "&amp;VLOOKUP($N585,'Events and Heat count'!$B:$D,3,),"")</f>
        <v>Year 6 Girls - 50m Breaststroke</v>
      </c>
      <c r="P585" s="86" t="str">
        <f t="shared" si="595"/>
        <v>4</v>
      </c>
      <c r="Q585" s="83" t="str">
        <f t="shared" si="540"/>
        <v>Holly Robinson</v>
      </c>
      <c r="R585" s="83" t="str">
        <f t="shared" si="541"/>
        <v>Kings Langley</v>
      </c>
      <c r="S585" s="99" t="str">
        <f t="shared" si="574"/>
        <v>___________</v>
      </c>
    </row>
    <row r="586" spans="1:19" ht="20.100000000000001" customHeight="1" x14ac:dyDescent="0.2">
      <c r="A586" s="85" t="str">
        <f t="shared" si="598"/>
        <v>1244</v>
      </c>
      <c r="B586" s="83">
        <f t="shared" ref="B586:C586" si="602">B585</f>
        <v>12</v>
      </c>
      <c r="C586" s="117">
        <f t="shared" si="602"/>
        <v>4</v>
      </c>
      <c r="D586" s="118">
        <f t="shared" si="601"/>
        <v>4</v>
      </c>
      <c r="E586" s="116" t="str">
        <f>IFERROR(VLOOKUP(CONCATENATE(TEXT($B586,0),TEXT($C586,0),TEXT($D586,0)),'Input and Results'!$S:$V,E$1,),"")</f>
        <v>Kirtsy Fuge</v>
      </c>
      <c r="F586" s="116" t="str">
        <f>IFERROR(VLOOKUP(CONCATENATE(TEXT($B586,0),TEXT($C586,0),TEXT($D586,0)),'Input and Results'!$S:$V,F$1,),"")</f>
        <v>St Alban's High Sch</v>
      </c>
      <c r="G586" s="121">
        <f>IFERROR(VLOOKUP(CONCATENATE(TEXT($B586,0),TEXT($C586,0),TEXT($D586,0)),'Input and Results'!$S:$V,G$1,),"")</f>
        <v>43.15</v>
      </c>
      <c r="H586" s="122">
        <v>199.97</v>
      </c>
      <c r="I586" s="123"/>
      <c r="J586" s="124"/>
      <c r="M586" s="131" t="str">
        <f t="shared" si="593"/>
        <v>4</v>
      </c>
      <c r="N586" s="131" t="str">
        <f t="shared" si="594"/>
        <v>12</v>
      </c>
      <c r="O586" s="86" t="str">
        <f>IF(N586&lt;&gt;"",VLOOKUP($N586,'Events and Heat count'!$B:$D,2,)&amp;" - "&amp;VLOOKUP($N586,'Events and Heat count'!$B:$D,3,),"")</f>
        <v>Year 6 Girls - 50m Breaststroke</v>
      </c>
      <c r="P586" s="86" t="str">
        <f t="shared" si="595"/>
        <v>4</v>
      </c>
      <c r="Q586" s="83" t="str">
        <f t="shared" si="540"/>
        <v>Kirtsy Fuge</v>
      </c>
      <c r="R586" s="83" t="str">
        <f t="shared" si="541"/>
        <v>St Alban's High Sch</v>
      </c>
      <c r="S586" s="99" t="str">
        <f t="shared" si="574"/>
        <v>___________</v>
      </c>
    </row>
    <row r="587" spans="1:19" ht="20.100000000000001" customHeight="1" x14ac:dyDescent="0.2">
      <c r="A587" s="85" t="str">
        <f t="shared" si="598"/>
        <v>1245</v>
      </c>
      <c r="B587" s="83">
        <f t="shared" ref="B587:C587" si="603">B586</f>
        <v>12</v>
      </c>
      <c r="C587" s="117">
        <f t="shared" si="603"/>
        <v>4</v>
      </c>
      <c r="D587" s="118">
        <f t="shared" si="601"/>
        <v>5</v>
      </c>
      <c r="E587" s="116" t="str">
        <f>IFERROR(VLOOKUP(CONCATENATE(TEXT($B587,0),TEXT($C587,0),TEXT($D587,0)),'Input and Results'!$S:$V,E$1,),"")</f>
        <v>Eleni Zorn</v>
      </c>
      <c r="F587" s="116" t="str">
        <f>IFERROR(VLOOKUP(CONCATENATE(TEXT($B587,0),TEXT($C587,0),TEXT($D587,0)),'Input and Results'!$S:$V,F$1,),"")</f>
        <v>Bedford Girls</v>
      </c>
      <c r="G587" s="121">
        <f>IFERROR(VLOOKUP(CONCATENATE(TEXT($B587,0),TEXT($C587,0),TEXT($D587,0)),'Input and Results'!$S:$V,G$1,),"")</f>
        <v>42.44</v>
      </c>
      <c r="H587" s="122">
        <v>43.8</v>
      </c>
      <c r="I587" s="123"/>
      <c r="J587" s="124"/>
      <c r="M587" s="131" t="str">
        <f t="shared" si="593"/>
        <v>5</v>
      </c>
      <c r="N587" s="131" t="str">
        <f t="shared" si="594"/>
        <v>12</v>
      </c>
      <c r="O587" s="86" t="str">
        <f>IF(N587&lt;&gt;"",VLOOKUP($N587,'Events and Heat count'!$B:$D,2,)&amp;" - "&amp;VLOOKUP($N587,'Events and Heat count'!$B:$D,3,),"")</f>
        <v>Year 6 Girls - 50m Breaststroke</v>
      </c>
      <c r="P587" s="86" t="str">
        <f t="shared" si="595"/>
        <v>4</v>
      </c>
      <c r="Q587" s="83" t="str">
        <f t="shared" si="540"/>
        <v>Eleni Zorn</v>
      </c>
      <c r="R587" s="83" t="str">
        <f t="shared" si="541"/>
        <v>Bedford Girls</v>
      </c>
      <c r="S587" s="99" t="str">
        <f t="shared" si="574"/>
        <v>___________</v>
      </c>
    </row>
    <row r="588" spans="1:19" ht="20.100000000000001" customHeight="1" x14ac:dyDescent="0.2">
      <c r="A588" s="85" t="str">
        <f t="shared" si="598"/>
        <v>1246</v>
      </c>
      <c r="B588" s="83">
        <f t="shared" ref="B588:C588" si="604">B587</f>
        <v>12</v>
      </c>
      <c r="C588" s="117">
        <f t="shared" si="604"/>
        <v>4</v>
      </c>
      <c r="D588" s="118">
        <f t="shared" si="601"/>
        <v>6</v>
      </c>
      <c r="E588" s="116" t="str">
        <f>IFERROR(VLOOKUP(CONCATENATE(TEXT($B588,0),TEXT($C588,0),TEXT($D588,0)),'Input and Results'!$S:$V,E$1,),"")</f>
        <v>Emilia Dunwoodie</v>
      </c>
      <c r="F588" s="116" t="str">
        <f>IFERROR(VLOOKUP(CONCATENATE(TEXT($B588,0),TEXT($C588,0),TEXT($D588,0)),'Input and Results'!$S:$V,F$1,),"")</f>
        <v>High Beeches</v>
      </c>
      <c r="G588" s="121">
        <f>IFERROR(VLOOKUP(CONCATENATE(TEXT($B588,0),TEXT($C588,0),TEXT($D588,0)),'Input and Results'!$S:$V,G$1,),"")</f>
        <v>43.76</v>
      </c>
      <c r="H588" s="122">
        <v>42.6</v>
      </c>
      <c r="I588" s="123"/>
      <c r="J588" s="124"/>
      <c r="M588" s="131" t="str">
        <f t="shared" si="593"/>
        <v>6</v>
      </c>
      <c r="N588" s="131" t="str">
        <f t="shared" si="594"/>
        <v>12</v>
      </c>
      <c r="O588" s="86" t="str">
        <f>IF(N588&lt;&gt;"",VLOOKUP($N588,'Events and Heat count'!$B:$D,2,)&amp;" - "&amp;VLOOKUP($N588,'Events and Heat count'!$B:$D,3,),"")</f>
        <v>Year 6 Girls - 50m Breaststroke</v>
      </c>
      <c r="P588" s="86" t="str">
        <f t="shared" si="595"/>
        <v>4</v>
      </c>
      <c r="Q588" s="83" t="str">
        <f t="shared" si="540"/>
        <v>Emilia Dunwoodie</v>
      </c>
      <c r="R588" s="83" t="str">
        <f t="shared" si="541"/>
        <v>High Beeches</v>
      </c>
      <c r="S588" s="99" t="str">
        <f t="shared" si="574"/>
        <v>___________</v>
      </c>
    </row>
    <row r="589" spans="1:19" ht="20.100000000000001" customHeight="1" x14ac:dyDescent="0.2">
      <c r="A589" s="85" t="str">
        <f t="shared" si="598"/>
        <v>1247</v>
      </c>
      <c r="B589" s="83">
        <f t="shared" ref="B589:C589" si="605">B588</f>
        <v>12</v>
      </c>
      <c r="C589" s="117">
        <f t="shared" si="605"/>
        <v>4</v>
      </c>
      <c r="D589" s="118">
        <f t="shared" si="601"/>
        <v>7</v>
      </c>
      <c r="E589" s="116" t="str">
        <f>IFERROR(VLOOKUP(CONCATENATE(TEXT($B589,0),TEXT($C589,0),TEXT($D589,0)),'Input and Results'!$S:$V,E$1,),"")</f>
        <v>Ella  Nijkamp</v>
      </c>
      <c r="F589" s="116" t="str">
        <f>IFERROR(VLOOKUP(CONCATENATE(TEXT($B589,0),TEXT($C589,0),TEXT($D589,0)),'Input and Results'!$S:$V,F$1,),"")</f>
        <v>Berkhamsted</v>
      </c>
      <c r="G589" s="121">
        <f>IFERROR(VLOOKUP(CONCATENATE(TEXT($B589,0),TEXT($C589,0),TEXT($D589,0)),'Input and Results'!$S:$V,G$1,),"")</f>
        <v>45.29</v>
      </c>
      <c r="H589" s="122">
        <v>45.33</v>
      </c>
      <c r="I589" s="123"/>
      <c r="J589" s="124"/>
      <c r="M589" s="131" t="str">
        <f t="shared" si="593"/>
        <v>7</v>
      </c>
      <c r="N589" s="131" t="str">
        <f t="shared" si="594"/>
        <v>12</v>
      </c>
      <c r="O589" s="86" t="str">
        <f>IF(N589&lt;&gt;"",VLOOKUP($N589,'Events and Heat count'!$B:$D,2,)&amp;" - "&amp;VLOOKUP($N589,'Events and Heat count'!$B:$D,3,),"")</f>
        <v>Year 6 Girls - 50m Breaststroke</v>
      </c>
      <c r="P589" s="86" t="str">
        <f t="shared" si="595"/>
        <v>4</v>
      </c>
      <c r="Q589" s="83" t="str">
        <f t="shared" si="540"/>
        <v>Ella  Nijkamp</v>
      </c>
      <c r="R589" s="83" t="str">
        <f t="shared" si="541"/>
        <v>Berkhamsted</v>
      </c>
      <c r="S589" s="99" t="str">
        <f t="shared" si="574"/>
        <v>___________</v>
      </c>
    </row>
    <row r="590" spans="1:19" ht="20.100000000000001" customHeight="1" x14ac:dyDescent="0.2">
      <c r="A590" s="85" t="str">
        <f t="shared" si="598"/>
        <v>1248</v>
      </c>
      <c r="B590" s="83">
        <f t="shared" ref="B590:C590" si="606">B589</f>
        <v>12</v>
      </c>
      <c r="C590" s="117">
        <f t="shared" si="606"/>
        <v>4</v>
      </c>
      <c r="D590" s="118">
        <f t="shared" si="601"/>
        <v>8</v>
      </c>
      <c r="E590" s="116" t="str">
        <f>IFERROR(VLOOKUP(CONCATENATE(TEXT($B590,0),TEXT($C590,0),TEXT($D590,0)),'Input and Results'!$S:$V,E$1,),"")</f>
        <v>Zoë Holligan</v>
      </c>
      <c r="F590" s="116" t="str">
        <f>IFERROR(VLOOKUP(CONCATENATE(TEXT($B590,0),TEXT($C590,0),TEXT($D590,0)),'Input and Results'!$S:$V,F$1,),"")</f>
        <v>Maltman's Green</v>
      </c>
      <c r="G590" s="121">
        <f>IFERROR(VLOOKUP(CONCATENATE(TEXT($B590,0),TEXT($C590,0),TEXT($D590,0)),'Input and Results'!$S:$V,G$1,),"")</f>
        <v>45.47</v>
      </c>
      <c r="H590" s="122">
        <v>46.85</v>
      </c>
      <c r="I590" s="123"/>
      <c r="J590" s="124"/>
      <c r="M590" s="131" t="str">
        <f t="shared" si="593"/>
        <v>8</v>
      </c>
      <c r="N590" s="131" t="str">
        <f t="shared" si="594"/>
        <v>12</v>
      </c>
      <c r="O590" s="86" t="str">
        <f>IF(N590&lt;&gt;"",VLOOKUP($N590,'Events and Heat count'!$B:$D,2,)&amp;" - "&amp;VLOOKUP($N590,'Events and Heat count'!$B:$D,3,),"")</f>
        <v>Year 6 Girls - 50m Breaststroke</v>
      </c>
      <c r="P590" s="86" t="str">
        <f t="shared" si="595"/>
        <v>4</v>
      </c>
      <c r="Q590" s="83" t="str">
        <f t="shared" si="540"/>
        <v>Zoë Holligan</v>
      </c>
      <c r="R590" s="83" t="str">
        <f t="shared" si="541"/>
        <v>Maltman's Green</v>
      </c>
      <c r="S590" s="99" t="str">
        <f t="shared" si="574"/>
        <v>___________</v>
      </c>
    </row>
    <row r="591" spans="1:19" s="87" customFormat="1" ht="249.95" customHeight="1" x14ac:dyDescent="0.2">
      <c r="B591" s="87">
        <f t="shared" ref="B591:C591" si="607">B590</f>
        <v>12</v>
      </c>
      <c r="C591" s="117">
        <f t="shared" si="607"/>
        <v>4</v>
      </c>
      <c r="D591" s="117"/>
      <c r="E591" s="117"/>
      <c r="F591" s="117"/>
      <c r="G591" s="117"/>
      <c r="H591" s="117"/>
      <c r="I591" s="125"/>
      <c r="J591" s="125"/>
      <c r="M591" s="104" t="str">
        <f t="shared" si="593"/>
        <v/>
      </c>
      <c r="N591" s="104" t="str">
        <f t="shared" si="594"/>
        <v/>
      </c>
      <c r="O591" s="86" t="str">
        <f>IF(N591&lt;&gt;"",VLOOKUP($N591,'Events and Heat count'!$B:$D,2,)&amp;" - "&amp;VLOOKUP($N591,'Events and Heat count'!$B:$D,3,),"")</f>
        <v/>
      </c>
      <c r="P591" s="86" t="str">
        <f t="shared" si="595"/>
        <v/>
      </c>
      <c r="Q591" s="83" t="str">
        <f t="shared" si="540"/>
        <v/>
      </c>
      <c r="R591" s="83" t="str">
        <f t="shared" si="541"/>
        <v/>
      </c>
      <c r="S591" s="99" t="str">
        <f t="shared" si="574"/>
        <v/>
      </c>
    </row>
    <row r="592" spans="1:19" ht="20.100000000000001" customHeight="1" x14ac:dyDescent="0.2">
      <c r="B592" s="83">
        <f>D592</f>
        <v>13</v>
      </c>
      <c r="C592" s="103" t="s">
        <v>368</v>
      </c>
      <c r="D592" s="119">
        <v>13</v>
      </c>
      <c r="E592" s="103" t="s">
        <v>0</v>
      </c>
      <c r="F592" s="103" t="s">
        <v>145</v>
      </c>
      <c r="G592" s="103"/>
      <c r="H592" s="103"/>
      <c r="I592" s="120"/>
      <c r="J592" s="120"/>
      <c r="M592" s="104" t="str">
        <f t="shared" si="593"/>
        <v/>
      </c>
      <c r="N592" s="104" t="str">
        <f t="shared" si="594"/>
        <v/>
      </c>
      <c r="O592" s="86" t="str">
        <f>IF(N592&lt;&gt;"",VLOOKUP($N592,'Events and Heat count'!$B:$D,2,)&amp;" - "&amp;VLOOKUP($N592,'Events and Heat count'!$B:$D,3,),"")</f>
        <v/>
      </c>
      <c r="P592" s="86" t="str">
        <f t="shared" si="595"/>
        <v/>
      </c>
      <c r="Q592" s="83" t="str">
        <f t="shared" si="540"/>
        <v/>
      </c>
      <c r="R592" s="83" t="str">
        <f t="shared" si="541"/>
        <v/>
      </c>
      <c r="S592" s="99" t="str">
        <f t="shared" si="574"/>
        <v/>
      </c>
    </row>
    <row r="593" spans="1:19" ht="5.0999999999999996" customHeight="1" x14ac:dyDescent="0.2">
      <c r="A593" s="85"/>
      <c r="B593" s="83">
        <f t="shared" ref="B593:B595" si="608">B592</f>
        <v>13</v>
      </c>
      <c r="M593" s="104" t="str">
        <f t="shared" si="593"/>
        <v/>
      </c>
      <c r="N593" s="104" t="str">
        <f t="shared" si="594"/>
        <v/>
      </c>
      <c r="O593" s="86" t="str">
        <f>IF(N593&lt;&gt;"",VLOOKUP($N593,'Events and Heat count'!$B:$D,2,)&amp;" - "&amp;VLOOKUP($N593,'Events and Heat count'!$B:$D,3,),"")</f>
        <v/>
      </c>
      <c r="P593" s="86" t="str">
        <f t="shared" si="595"/>
        <v/>
      </c>
      <c r="Q593" s="83" t="str">
        <f t="shared" si="540"/>
        <v/>
      </c>
      <c r="R593" s="83" t="str">
        <f t="shared" si="541"/>
        <v/>
      </c>
      <c r="S593" s="99" t="str">
        <f t="shared" si="574"/>
        <v/>
      </c>
    </row>
    <row r="594" spans="1:19" ht="15" customHeight="1" x14ac:dyDescent="0.2">
      <c r="A594" s="85"/>
      <c r="B594" s="83">
        <f t="shared" si="608"/>
        <v>13</v>
      </c>
      <c r="C594" s="117">
        <f>E594</f>
        <v>1</v>
      </c>
      <c r="D594" s="103" t="s">
        <v>367</v>
      </c>
      <c r="E594" s="119">
        <v>1</v>
      </c>
      <c r="M594" s="104" t="str">
        <f t="shared" si="593"/>
        <v/>
      </c>
      <c r="N594" s="104" t="str">
        <f t="shared" si="594"/>
        <v/>
      </c>
      <c r="O594" s="86" t="str">
        <f>IF(N594&lt;&gt;"",VLOOKUP($N594,'Events and Heat count'!$B:$D,2,)&amp;" - "&amp;VLOOKUP($N594,'Events and Heat count'!$B:$D,3,),"")</f>
        <v/>
      </c>
      <c r="P594" s="86" t="str">
        <f t="shared" si="595"/>
        <v/>
      </c>
      <c r="Q594" s="83" t="str">
        <f t="shared" si="540"/>
        <v/>
      </c>
      <c r="R594" s="83" t="str">
        <f t="shared" si="541"/>
        <v/>
      </c>
      <c r="S594" s="99" t="str">
        <f t="shared" si="574"/>
        <v/>
      </c>
    </row>
    <row r="595" spans="1:19" ht="5.0999999999999996" customHeight="1" x14ac:dyDescent="0.2">
      <c r="A595" s="85"/>
      <c r="B595" s="83">
        <f t="shared" si="608"/>
        <v>13</v>
      </c>
      <c r="C595" s="117">
        <f>C594</f>
        <v>1</v>
      </c>
      <c r="M595" s="104" t="str">
        <f t="shared" si="593"/>
        <v/>
      </c>
      <c r="N595" s="104" t="str">
        <f t="shared" si="594"/>
        <v/>
      </c>
      <c r="O595" s="86" t="str">
        <f>IF(N595&lt;&gt;"",VLOOKUP($N595,'Events and Heat count'!$B:$D,2,)&amp;" - "&amp;VLOOKUP($N595,'Events and Heat count'!$B:$D,3,),"")</f>
        <v/>
      </c>
      <c r="P595" s="86" t="str">
        <f t="shared" si="595"/>
        <v/>
      </c>
      <c r="Q595" s="83" t="str">
        <f t="shared" si="540"/>
        <v/>
      </c>
      <c r="R595" s="83" t="str">
        <f t="shared" si="541"/>
        <v/>
      </c>
      <c r="S595" s="99" t="str">
        <f t="shared" si="574"/>
        <v/>
      </c>
    </row>
    <row r="596" spans="1:19" ht="15" customHeight="1" x14ac:dyDescent="0.2">
      <c r="A596" s="85"/>
      <c r="B596" s="83">
        <f t="shared" ref="B596:C596" si="609">B595</f>
        <v>13</v>
      </c>
      <c r="C596" s="117">
        <f t="shared" si="609"/>
        <v>1</v>
      </c>
      <c r="D596" s="103" t="s">
        <v>366</v>
      </c>
      <c r="E596" s="103" t="s">
        <v>369</v>
      </c>
      <c r="F596" s="103" t="s">
        <v>374</v>
      </c>
      <c r="G596" s="103" t="s">
        <v>380</v>
      </c>
      <c r="H596" s="103"/>
      <c r="I596" s="120" t="s">
        <v>381</v>
      </c>
      <c r="J596" s="120" t="s">
        <v>382</v>
      </c>
      <c r="M596" s="104" t="str">
        <f t="shared" si="593"/>
        <v/>
      </c>
      <c r="N596" s="104" t="str">
        <f t="shared" si="594"/>
        <v/>
      </c>
      <c r="O596" s="86" t="str">
        <f>IF(N596&lt;&gt;"",VLOOKUP($N596,'Events and Heat count'!$B:$D,2,)&amp;" - "&amp;VLOOKUP($N596,'Events and Heat count'!$B:$D,3,),"")</f>
        <v/>
      </c>
      <c r="P596" s="86" t="str">
        <f t="shared" si="595"/>
        <v/>
      </c>
      <c r="Q596" s="83" t="str">
        <f t="shared" si="540"/>
        <v/>
      </c>
      <c r="R596" s="83" t="str">
        <f t="shared" si="541"/>
        <v/>
      </c>
      <c r="S596" s="99" t="str">
        <f t="shared" si="574"/>
        <v/>
      </c>
    </row>
    <row r="597" spans="1:19" ht="20.100000000000001" customHeight="1" x14ac:dyDescent="0.2">
      <c r="A597" s="85" t="str">
        <f>CONCATENATE(TEXT($B597,0),TEXT($C597,0),TEXT($D597,0))</f>
        <v>1311</v>
      </c>
      <c r="B597" s="83">
        <f t="shared" ref="B597:C597" si="610">B596</f>
        <v>13</v>
      </c>
      <c r="C597" s="117">
        <f t="shared" si="610"/>
        <v>1</v>
      </c>
      <c r="D597" s="118">
        <v>1</v>
      </c>
      <c r="E597" s="116" t="str">
        <f>IFERROR(VLOOKUP(CONCATENATE(TEXT($B597,0),TEXT($C597,0),TEXT($D597,0)),'Input and Results'!$S:$V,E$1,),"")</f>
        <v/>
      </c>
      <c r="F597" s="116" t="str">
        <f>IFERROR(VLOOKUP(CONCATENATE(TEXT($B597,0),TEXT($C597,0),TEXT($D597,0)),'Input and Results'!$S:$V,F$1,),"")</f>
        <v/>
      </c>
      <c r="G597" s="121" t="str">
        <f>IFERROR(VLOOKUP(CONCATENATE(TEXT($B597,0),TEXT($C597,0),TEXT($D597,0)),'Input and Results'!$S:$V,G$1,),"")</f>
        <v/>
      </c>
      <c r="H597" s="122"/>
      <c r="I597" s="123"/>
      <c r="J597" s="124"/>
      <c r="M597" s="131" t="str">
        <f t="shared" si="593"/>
        <v>1</v>
      </c>
      <c r="N597" s="131" t="str">
        <f t="shared" si="594"/>
        <v>13</v>
      </c>
      <c r="O597" s="86" t="str">
        <f>IF(N597&lt;&gt;"",VLOOKUP($N597,'Events and Heat count'!$B:$D,2,)&amp;" - "&amp;VLOOKUP($N597,'Events and Heat count'!$B:$D,3,),"")</f>
        <v>Year 5 Boys - 50m Butterfly</v>
      </c>
      <c r="P597" s="86" t="str">
        <f t="shared" si="595"/>
        <v>1</v>
      </c>
      <c r="Q597" s="83" t="str">
        <f t="shared" si="540"/>
        <v/>
      </c>
      <c r="R597" s="83" t="str">
        <f t="shared" si="541"/>
        <v/>
      </c>
      <c r="S597" s="99" t="str">
        <f t="shared" si="574"/>
        <v>___________</v>
      </c>
    </row>
    <row r="598" spans="1:19" ht="20.100000000000001" customHeight="1" x14ac:dyDescent="0.2">
      <c r="A598" s="85" t="str">
        <f t="shared" ref="A598:A604" si="611">CONCATENATE(TEXT($B598,0),TEXT($C598,0),TEXT($D598,0))</f>
        <v>1312</v>
      </c>
      <c r="B598" s="83">
        <f t="shared" ref="B598:C598" si="612">B597</f>
        <v>13</v>
      </c>
      <c r="C598" s="117">
        <f t="shared" si="612"/>
        <v>1</v>
      </c>
      <c r="D598" s="118">
        <f>D597+1</f>
        <v>2</v>
      </c>
      <c r="E598" s="116" t="str">
        <f>IFERROR(VLOOKUP(CONCATENATE(TEXT($B598,0),TEXT($C598,0),TEXT($D598,0)),'Input and Results'!$S:$V,E$1,),"")</f>
        <v/>
      </c>
      <c r="F598" s="116" t="str">
        <f>IFERROR(VLOOKUP(CONCATENATE(TEXT($B598,0),TEXT($C598,0),TEXT($D598,0)),'Input and Results'!$S:$V,F$1,),"")</f>
        <v/>
      </c>
      <c r="G598" s="121" t="str">
        <f>IFERROR(VLOOKUP(CONCATENATE(TEXT($B598,0),TEXT($C598,0),TEXT($D598,0)),'Input and Results'!$S:$V,G$1,),"")</f>
        <v/>
      </c>
      <c r="H598" s="122"/>
      <c r="I598" s="123"/>
      <c r="J598" s="124"/>
      <c r="M598" s="131" t="str">
        <f t="shared" si="593"/>
        <v>2</v>
      </c>
      <c r="N598" s="131" t="str">
        <f t="shared" si="594"/>
        <v>13</v>
      </c>
      <c r="O598" s="86" t="str">
        <f>IF(N598&lt;&gt;"",VLOOKUP($N598,'Events and Heat count'!$B:$D,2,)&amp;" - "&amp;VLOOKUP($N598,'Events and Heat count'!$B:$D,3,),"")</f>
        <v>Year 5 Boys - 50m Butterfly</v>
      </c>
      <c r="P598" s="86" t="str">
        <f t="shared" si="595"/>
        <v>1</v>
      </c>
      <c r="Q598" s="83" t="str">
        <f t="shared" si="540"/>
        <v/>
      </c>
      <c r="R598" s="83" t="str">
        <f t="shared" si="541"/>
        <v/>
      </c>
      <c r="S598" s="99" t="str">
        <f t="shared" si="574"/>
        <v>___________</v>
      </c>
    </row>
    <row r="599" spans="1:19" ht="20.100000000000001" customHeight="1" x14ac:dyDescent="0.2">
      <c r="A599" s="85" t="str">
        <f t="shared" si="611"/>
        <v>1313</v>
      </c>
      <c r="B599" s="83">
        <f t="shared" ref="B599:C599" si="613">B598</f>
        <v>13</v>
      </c>
      <c r="C599" s="117">
        <f t="shared" si="613"/>
        <v>1</v>
      </c>
      <c r="D599" s="118">
        <f t="shared" ref="D599:D604" si="614">D598+1</f>
        <v>3</v>
      </c>
      <c r="E599" s="116" t="str">
        <f>IFERROR(VLOOKUP(CONCATENATE(TEXT($B599,0),TEXT($C599,0),TEXT($D599,0)),'Input and Results'!$S:$V,E$1,),"")</f>
        <v>João  Costa</v>
      </c>
      <c r="F599" s="116" t="str">
        <f>IFERROR(VLOOKUP(CONCATENATE(TEXT($B599,0),TEXT($C599,0),TEXT($D599,0)),'Input and Results'!$S:$V,F$1,),"")</f>
        <v>York House</v>
      </c>
      <c r="G599" s="121">
        <f>IFERROR(VLOOKUP(CONCATENATE(TEXT($B599,0),TEXT($C599,0),TEXT($D599,0)),'Input and Results'!$S:$V,G$1,),"")</f>
        <v>56.94</v>
      </c>
      <c r="H599" s="122">
        <v>48.82</v>
      </c>
      <c r="I599" s="123"/>
      <c r="J599" s="124"/>
      <c r="M599" s="131" t="str">
        <f t="shared" si="593"/>
        <v>3</v>
      </c>
      <c r="N599" s="131" t="str">
        <f t="shared" si="594"/>
        <v>13</v>
      </c>
      <c r="O599" s="86" t="str">
        <f>IF(N599&lt;&gt;"",VLOOKUP($N599,'Events and Heat count'!$B:$D,2,)&amp;" - "&amp;VLOOKUP($N599,'Events and Heat count'!$B:$D,3,),"")</f>
        <v>Year 5 Boys - 50m Butterfly</v>
      </c>
      <c r="P599" s="86" t="str">
        <f t="shared" si="595"/>
        <v>1</v>
      </c>
      <c r="Q599" s="83" t="str">
        <f t="shared" si="540"/>
        <v>João  Costa</v>
      </c>
      <c r="R599" s="83" t="str">
        <f t="shared" si="541"/>
        <v>York House</v>
      </c>
      <c r="S599" s="99" t="str">
        <f t="shared" si="574"/>
        <v>___________</v>
      </c>
    </row>
    <row r="600" spans="1:19" ht="20.100000000000001" customHeight="1" x14ac:dyDescent="0.2">
      <c r="A600" s="85" t="str">
        <f t="shared" si="611"/>
        <v>1314</v>
      </c>
      <c r="B600" s="83">
        <f t="shared" ref="B600:C600" si="615">B599</f>
        <v>13</v>
      </c>
      <c r="C600" s="117">
        <f t="shared" si="615"/>
        <v>1</v>
      </c>
      <c r="D600" s="118">
        <f t="shared" si="614"/>
        <v>4</v>
      </c>
      <c r="E600" s="116" t="str">
        <f>IFERROR(VLOOKUP(CONCATENATE(TEXT($B600,0),TEXT($C600,0),TEXT($D600,0)),'Input and Results'!$S:$V,E$1,),"")</f>
        <v>Freddie Thon</v>
      </c>
      <c r="F600" s="116" t="str">
        <f>IFERROR(VLOOKUP(CONCATENATE(TEXT($B600,0),TEXT($C600,0),TEXT($D600,0)),'Input and Results'!$S:$V,F$1,),"")</f>
        <v>Lockers Park</v>
      </c>
      <c r="G600" s="121">
        <f>IFERROR(VLOOKUP(CONCATENATE(TEXT($B600,0),TEXT($C600,0),TEXT($D600,0)),'Input and Results'!$S:$V,G$1,),"")</f>
        <v>56</v>
      </c>
      <c r="H600" s="122">
        <v>199.5</v>
      </c>
      <c r="I600" s="123"/>
      <c r="J600" s="124"/>
      <c r="M600" s="131" t="str">
        <f t="shared" si="593"/>
        <v>4</v>
      </c>
      <c r="N600" s="131" t="str">
        <f t="shared" si="594"/>
        <v>13</v>
      </c>
      <c r="O600" s="86" t="str">
        <f>IF(N600&lt;&gt;"",VLOOKUP($N600,'Events and Heat count'!$B:$D,2,)&amp;" - "&amp;VLOOKUP($N600,'Events and Heat count'!$B:$D,3,),"")</f>
        <v>Year 5 Boys - 50m Butterfly</v>
      </c>
      <c r="P600" s="86" t="str">
        <f t="shared" si="595"/>
        <v>1</v>
      </c>
      <c r="Q600" s="83" t="str">
        <f t="shared" si="540"/>
        <v>Freddie Thon</v>
      </c>
      <c r="R600" s="83" t="str">
        <f t="shared" si="541"/>
        <v>Lockers Park</v>
      </c>
      <c r="S600" s="99" t="str">
        <f t="shared" si="574"/>
        <v>___________</v>
      </c>
    </row>
    <row r="601" spans="1:19" ht="20.100000000000001" customHeight="1" x14ac:dyDescent="0.2">
      <c r="A601" s="85" t="str">
        <f t="shared" si="611"/>
        <v>1315</v>
      </c>
      <c r="B601" s="83">
        <f t="shared" ref="B601:C601" si="616">B600</f>
        <v>13</v>
      </c>
      <c r="C601" s="117">
        <f t="shared" si="616"/>
        <v>1</v>
      </c>
      <c r="D601" s="118">
        <f t="shared" si="614"/>
        <v>5</v>
      </c>
      <c r="E601" s="116" t="str">
        <f>IFERROR(VLOOKUP(CONCATENATE(TEXT($B601,0),TEXT($C601,0),TEXT($D601,0)),'Input and Results'!$S:$V,E$1,),"")</f>
        <v>Cole Moore</v>
      </c>
      <c r="F601" s="116" t="str">
        <f>IFERROR(VLOOKUP(CONCATENATE(TEXT($B601,0),TEXT($C601,0),TEXT($D601,0)),'Input and Results'!$S:$V,F$1,),"")</f>
        <v>Berkhamsted</v>
      </c>
      <c r="G601" s="121">
        <f>IFERROR(VLOOKUP(CONCATENATE(TEXT($B601,0),TEXT($C601,0),TEXT($D601,0)),'Input and Results'!$S:$V,G$1,),"")</f>
        <v>53.76</v>
      </c>
      <c r="H601" s="122">
        <v>199.49</v>
      </c>
      <c r="I601" s="123"/>
      <c r="J601" s="124"/>
      <c r="M601" s="131" t="str">
        <f t="shared" si="593"/>
        <v>5</v>
      </c>
      <c r="N601" s="131" t="str">
        <f t="shared" si="594"/>
        <v>13</v>
      </c>
      <c r="O601" s="86" t="str">
        <f>IF(N601&lt;&gt;"",VLOOKUP($N601,'Events and Heat count'!$B:$D,2,)&amp;" - "&amp;VLOOKUP($N601,'Events and Heat count'!$B:$D,3,),"")</f>
        <v>Year 5 Boys - 50m Butterfly</v>
      </c>
      <c r="P601" s="86" t="str">
        <f t="shared" si="595"/>
        <v>1</v>
      </c>
      <c r="Q601" s="83" t="str">
        <f t="shared" si="540"/>
        <v>Cole Moore</v>
      </c>
      <c r="R601" s="83" t="str">
        <f t="shared" si="541"/>
        <v>Berkhamsted</v>
      </c>
      <c r="S601" s="99" t="str">
        <f t="shared" si="574"/>
        <v>___________</v>
      </c>
    </row>
    <row r="602" spans="1:19" ht="20.100000000000001" customHeight="1" x14ac:dyDescent="0.2">
      <c r="A602" s="85" t="str">
        <f t="shared" si="611"/>
        <v>1316</v>
      </c>
      <c r="B602" s="83">
        <f t="shared" ref="B602:C602" si="617">B601</f>
        <v>13</v>
      </c>
      <c r="C602" s="117">
        <f t="shared" si="617"/>
        <v>1</v>
      </c>
      <c r="D602" s="118">
        <f t="shared" si="614"/>
        <v>6</v>
      </c>
      <c r="E602" s="116" t="str">
        <f>IFERROR(VLOOKUP(CONCATENATE(TEXT($B602,0),TEXT($C602,0),TEXT($D602,0)),'Input and Results'!$S:$V,E$1,),"")</f>
        <v/>
      </c>
      <c r="F602" s="116" t="str">
        <f>IFERROR(VLOOKUP(CONCATENATE(TEXT($B602,0),TEXT($C602,0),TEXT($D602,0)),'Input and Results'!$S:$V,F$1,),"")</f>
        <v/>
      </c>
      <c r="G602" s="121" t="str">
        <f>IFERROR(VLOOKUP(CONCATENATE(TEXT($B602,0),TEXT($C602,0),TEXT($D602,0)),'Input and Results'!$S:$V,G$1,),"")</f>
        <v/>
      </c>
      <c r="H602" s="122"/>
      <c r="I602" s="123"/>
      <c r="J602" s="124"/>
      <c r="M602" s="131" t="str">
        <f t="shared" si="593"/>
        <v>6</v>
      </c>
      <c r="N602" s="131" t="str">
        <f t="shared" si="594"/>
        <v>13</v>
      </c>
      <c r="O602" s="86" t="str">
        <f>IF(N602&lt;&gt;"",VLOOKUP($N602,'Events and Heat count'!$B:$D,2,)&amp;" - "&amp;VLOOKUP($N602,'Events and Heat count'!$B:$D,3,),"")</f>
        <v>Year 5 Boys - 50m Butterfly</v>
      </c>
      <c r="P602" s="86" t="str">
        <f t="shared" si="595"/>
        <v>1</v>
      </c>
      <c r="Q602" s="83" t="str">
        <f t="shared" si="540"/>
        <v/>
      </c>
      <c r="R602" s="83" t="str">
        <f t="shared" si="541"/>
        <v/>
      </c>
      <c r="S602" s="99" t="str">
        <f t="shared" si="574"/>
        <v>___________</v>
      </c>
    </row>
    <row r="603" spans="1:19" ht="20.100000000000001" customHeight="1" x14ac:dyDescent="0.2">
      <c r="A603" s="85" t="str">
        <f t="shared" si="611"/>
        <v>1317</v>
      </c>
      <c r="B603" s="83">
        <f t="shared" ref="B603:C603" si="618">B602</f>
        <v>13</v>
      </c>
      <c r="C603" s="117">
        <f t="shared" si="618"/>
        <v>1</v>
      </c>
      <c r="D603" s="118">
        <f t="shared" si="614"/>
        <v>7</v>
      </c>
      <c r="E603" s="116" t="str">
        <f>IFERROR(VLOOKUP(CONCATENATE(TEXT($B603,0),TEXT($C603,0),TEXT($D603,0)),'Input and Results'!$S:$V,E$1,),"")</f>
        <v/>
      </c>
      <c r="F603" s="116" t="str">
        <f>IFERROR(VLOOKUP(CONCATENATE(TEXT($B603,0),TEXT($C603,0),TEXT($D603,0)),'Input and Results'!$S:$V,F$1,),"")</f>
        <v/>
      </c>
      <c r="G603" s="121" t="str">
        <f>IFERROR(VLOOKUP(CONCATENATE(TEXT($B603,0),TEXT($C603,0),TEXT($D603,0)),'Input and Results'!$S:$V,G$1,),"")</f>
        <v/>
      </c>
      <c r="H603" s="122"/>
      <c r="I603" s="123"/>
      <c r="J603" s="124"/>
      <c r="M603" s="131" t="str">
        <f t="shared" si="593"/>
        <v>7</v>
      </c>
      <c r="N603" s="131" t="str">
        <f t="shared" si="594"/>
        <v>13</v>
      </c>
      <c r="O603" s="86" t="str">
        <f>IF(N603&lt;&gt;"",VLOOKUP($N603,'Events and Heat count'!$B:$D,2,)&amp;" - "&amp;VLOOKUP($N603,'Events and Heat count'!$B:$D,3,),"")</f>
        <v>Year 5 Boys - 50m Butterfly</v>
      </c>
      <c r="P603" s="86" t="str">
        <f t="shared" si="595"/>
        <v>1</v>
      </c>
      <c r="Q603" s="83" t="str">
        <f t="shared" si="540"/>
        <v/>
      </c>
      <c r="R603" s="83" t="str">
        <f t="shared" si="541"/>
        <v/>
      </c>
      <c r="S603" s="99" t="str">
        <f t="shared" si="574"/>
        <v>___________</v>
      </c>
    </row>
    <row r="604" spans="1:19" ht="20.100000000000001" customHeight="1" x14ac:dyDescent="0.2">
      <c r="A604" s="85" t="str">
        <f t="shared" si="611"/>
        <v>1318</v>
      </c>
      <c r="B604" s="83">
        <f t="shared" ref="B604:C604" si="619">B603</f>
        <v>13</v>
      </c>
      <c r="C604" s="117">
        <f t="shared" si="619"/>
        <v>1</v>
      </c>
      <c r="D604" s="118">
        <f t="shared" si="614"/>
        <v>8</v>
      </c>
      <c r="E604" s="116" t="str">
        <f>IFERROR(VLOOKUP(CONCATENATE(TEXT($B604,0),TEXT($C604,0),TEXT($D604,0)),'Input and Results'!$S:$V,E$1,),"")</f>
        <v/>
      </c>
      <c r="F604" s="116" t="str">
        <f>IFERROR(VLOOKUP(CONCATENATE(TEXT($B604,0),TEXT($C604,0),TEXT($D604,0)),'Input and Results'!$S:$V,F$1,),"")</f>
        <v/>
      </c>
      <c r="G604" s="121" t="str">
        <f>IFERROR(VLOOKUP(CONCATENATE(TEXT($B604,0),TEXT($C604,0),TEXT($D604,0)),'Input and Results'!$S:$V,G$1,),"")</f>
        <v/>
      </c>
      <c r="H604" s="122"/>
      <c r="I604" s="123"/>
      <c r="J604" s="124"/>
      <c r="M604" s="131" t="str">
        <f t="shared" si="593"/>
        <v>8</v>
      </c>
      <c r="N604" s="131" t="str">
        <f t="shared" si="594"/>
        <v>13</v>
      </c>
      <c r="O604" s="86" t="str">
        <f>IF(N604&lt;&gt;"",VLOOKUP($N604,'Events and Heat count'!$B:$D,2,)&amp;" - "&amp;VLOOKUP($N604,'Events and Heat count'!$B:$D,3,),"")</f>
        <v>Year 5 Boys - 50m Butterfly</v>
      </c>
      <c r="P604" s="86" t="str">
        <f t="shared" si="595"/>
        <v>1</v>
      </c>
      <c r="Q604" s="83" t="str">
        <f t="shared" ref="Q604:Q667" si="620">IF($A604&lt;&gt;0,VLOOKUP($A604,$A:$F,5,),"")</f>
        <v/>
      </c>
      <c r="R604" s="83" t="str">
        <f t="shared" ref="R604:R667" si="621">IF($A604&lt;&gt;0,VLOOKUP($A604,$A:$F,6,),"")</f>
        <v/>
      </c>
      <c r="S604" s="99" t="str">
        <f t="shared" si="574"/>
        <v>___________</v>
      </c>
    </row>
    <row r="605" spans="1:19" s="87" customFormat="1" ht="249.95" customHeight="1" x14ac:dyDescent="0.2">
      <c r="B605" s="87">
        <f t="shared" ref="B605:C605" si="622">B604</f>
        <v>13</v>
      </c>
      <c r="C605" s="117">
        <f t="shared" si="622"/>
        <v>1</v>
      </c>
      <c r="D605" s="117"/>
      <c r="E605" s="117"/>
      <c r="F605" s="117"/>
      <c r="G605" s="117"/>
      <c r="H605" s="117"/>
      <c r="I605" s="125"/>
      <c r="J605" s="125"/>
      <c r="M605" s="104" t="str">
        <f t="shared" si="593"/>
        <v/>
      </c>
      <c r="N605" s="104" t="str">
        <f t="shared" si="594"/>
        <v/>
      </c>
      <c r="O605" s="86" t="str">
        <f>IF(N605&lt;&gt;"",VLOOKUP($N605,'Events and Heat count'!$B:$D,2,)&amp;" - "&amp;VLOOKUP($N605,'Events and Heat count'!$B:$D,3,),"")</f>
        <v/>
      </c>
      <c r="P605" s="86" t="str">
        <f t="shared" si="595"/>
        <v/>
      </c>
      <c r="Q605" s="83" t="str">
        <f t="shared" si="620"/>
        <v/>
      </c>
      <c r="R605" s="83" t="str">
        <f t="shared" si="621"/>
        <v/>
      </c>
      <c r="S605" s="99" t="str">
        <f t="shared" si="574"/>
        <v/>
      </c>
    </row>
    <row r="606" spans="1:19" ht="20.100000000000001" customHeight="1" x14ac:dyDescent="0.2">
      <c r="B606" s="83">
        <f t="shared" ref="B606" si="623">B605</f>
        <v>13</v>
      </c>
      <c r="C606" s="103" t="s">
        <v>368</v>
      </c>
      <c r="D606" s="119">
        <f>D592</f>
        <v>13</v>
      </c>
      <c r="E606" s="103" t="str">
        <f t="shared" ref="E606:F606" si="624">E592</f>
        <v>Year 5 Boys</v>
      </c>
      <c r="F606" s="103" t="str">
        <f t="shared" si="624"/>
        <v>50m Butterfly</v>
      </c>
      <c r="G606" s="103"/>
      <c r="H606" s="103"/>
      <c r="I606" s="120"/>
      <c r="J606" s="120"/>
      <c r="M606" s="104" t="str">
        <f t="shared" si="593"/>
        <v/>
      </c>
      <c r="N606" s="104" t="str">
        <f t="shared" si="594"/>
        <v/>
      </c>
      <c r="O606" s="86" t="str">
        <f>IF(N606&lt;&gt;"",VLOOKUP($N606,'Events and Heat count'!$B:$D,2,)&amp;" - "&amp;VLOOKUP($N606,'Events and Heat count'!$B:$D,3,),"")</f>
        <v/>
      </c>
      <c r="P606" s="86" t="str">
        <f t="shared" si="595"/>
        <v/>
      </c>
      <c r="Q606" s="83" t="str">
        <f t="shared" si="620"/>
        <v/>
      </c>
      <c r="R606" s="83" t="str">
        <f t="shared" si="621"/>
        <v/>
      </c>
      <c r="S606" s="99" t="str">
        <f t="shared" si="574"/>
        <v/>
      </c>
    </row>
    <row r="607" spans="1:19" s="87" customFormat="1" ht="5.0999999999999996" customHeight="1" x14ac:dyDescent="0.2">
      <c r="B607" s="87">
        <f t="shared" ref="B607" si="625">B606</f>
        <v>13</v>
      </c>
      <c r="C607" s="117"/>
      <c r="D607" s="117"/>
      <c r="E607" s="117"/>
      <c r="F607" s="117"/>
      <c r="G607" s="117"/>
      <c r="H607" s="117"/>
      <c r="I607" s="125"/>
      <c r="J607" s="125"/>
      <c r="M607" s="104" t="str">
        <f t="shared" si="593"/>
        <v/>
      </c>
      <c r="N607" s="104" t="str">
        <f t="shared" si="594"/>
        <v/>
      </c>
      <c r="O607" s="86" t="str">
        <f>IF(N607&lt;&gt;"",VLOOKUP($N607,'Events and Heat count'!$B:$D,2,)&amp;" - "&amp;VLOOKUP($N607,'Events and Heat count'!$B:$D,3,),"")</f>
        <v/>
      </c>
      <c r="P607" s="86" t="str">
        <f t="shared" si="595"/>
        <v/>
      </c>
      <c r="Q607" s="83" t="str">
        <f t="shared" si="620"/>
        <v/>
      </c>
      <c r="R607" s="83" t="str">
        <f t="shared" si="621"/>
        <v/>
      </c>
      <c r="S607" s="99" t="str">
        <f t="shared" si="574"/>
        <v/>
      </c>
    </row>
    <row r="608" spans="1:19" ht="15" customHeight="1" x14ac:dyDescent="0.2">
      <c r="A608" s="85"/>
      <c r="B608" s="83">
        <f t="shared" ref="B608" si="626">B607</f>
        <v>13</v>
      </c>
      <c r="C608" s="117">
        <f>E608</f>
        <v>2</v>
      </c>
      <c r="D608" s="103" t="s">
        <v>367</v>
      </c>
      <c r="E608" s="119">
        <v>2</v>
      </c>
      <c r="M608" s="104" t="str">
        <f t="shared" si="593"/>
        <v/>
      </c>
      <c r="N608" s="104" t="str">
        <f t="shared" si="594"/>
        <v/>
      </c>
      <c r="O608" s="86" t="str">
        <f>IF(N608&lt;&gt;"",VLOOKUP($N608,'Events and Heat count'!$B:$D,2,)&amp;" - "&amp;VLOOKUP($N608,'Events and Heat count'!$B:$D,3,),"")</f>
        <v/>
      </c>
      <c r="P608" s="86" t="str">
        <f t="shared" si="595"/>
        <v/>
      </c>
      <c r="Q608" s="83" t="str">
        <f t="shared" si="620"/>
        <v/>
      </c>
      <c r="R608" s="83" t="str">
        <f t="shared" si="621"/>
        <v/>
      </c>
      <c r="S608" s="99" t="str">
        <f t="shared" si="574"/>
        <v/>
      </c>
    </row>
    <row r="609" spans="1:19" ht="5.0999999999999996" customHeight="1" x14ac:dyDescent="0.2">
      <c r="A609" s="85"/>
      <c r="B609" s="83">
        <f t="shared" ref="B609" si="627">B608</f>
        <v>13</v>
      </c>
      <c r="C609" s="117">
        <f>C608</f>
        <v>2</v>
      </c>
      <c r="M609" s="104" t="str">
        <f t="shared" si="593"/>
        <v/>
      </c>
      <c r="N609" s="104" t="str">
        <f t="shared" si="594"/>
        <v/>
      </c>
      <c r="O609" s="86" t="str">
        <f>IF(N609&lt;&gt;"",VLOOKUP($N609,'Events and Heat count'!$B:$D,2,)&amp;" - "&amp;VLOOKUP($N609,'Events and Heat count'!$B:$D,3,),"")</f>
        <v/>
      </c>
      <c r="P609" s="86" t="str">
        <f t="shared" si="595"/>
        <v/>
      </c>
      <c r="Q609" s="83" t="str">
        <f t="shared" si="620"/>
        <v/>
      </c>
      <c r="R609" s="83" t="str">
        <f t="shared" si="621"/>
        <v/>
      </c>
      <c r="S609" s="99" t="str">
        <f t="shared" si="574"/>
        <v/>
      </c>
    </row>
    <row r="610" spans="1:19" ht="15" customHeight="1" x14ac:dyDescent="0.2">
      <c r="A610" s="85"/>
      <c r="B610" s="83">
        <f t="shared" ref="B610:C610" si="628">B609</f>
        <v>13</v>
      </c>
      <c r="C610" s="117">
        <f t="shared" si="628"/>
        <v>2</v>
      </c>
      <c r="D610" s="103" t="s">
        <v>366</v>
      </c>
      <c r="E610" s="103" t="s">
        <v>369</v>
      </c>
      <c r="F610" s="103" t="s">
        <v>374</v>
      </c>
      <c r="G610" s="103" t="s">
        <v>380</v>
      </c>
      <c r="H610" s="103"/>
      <c r="I610" s="120" t="s">
        <v>381</v>
      </c>
      <c r="J610" s="120" t="s">
        <v>382</v>
      </c>
      <c r="M610" s="104" t="str">
        <f t="shared" si="593"/>
        <v/>
      </c>
      <c r="N610" s="104" t="str">
        <f t="shared" si="594"/>
        <v/>
      </c>
      <c r="O610" s="86" t="str">
        <f>IF(N610&lt;&gt;"",VLOOKUP($N610,'Events and Heat count'!$B:$D,2,)&amp;" - "&amp;VLOOKUP($N610,'Events and Heat count'!$B:$D,3,),"")</f>
        <v/>
      </c>
      <c r="P610" s="86" t="str">
        <f t="shared" si="595"/>
        <v/>
      </c>
      <c r="Q610" s="83" t="str">
        <f t="shared" si="620"/>
        <v/>
      </c>
      <c r="R610" s="83" t="str">
        <f t="shared" si="621"/>
        <v/>
      </c>
      <c r="S610" s="99" t="str">
        <f t="shared" si="574"/>
        <v/>
      </c>
    </row>
    <row r="611" spans="1:19" ht="20.100000000000001" customHeight="1" x14ac:dyDescent="0.2">
      <c r="A611" s="85" t="str">
        <f>CONCATENATE(TEXT($B611,0),TEXT($C611,0),TEXT($D611,0))</f>
        <v>1321</v>
      </c>
      <c r="B611" s="83">
        <f t="shared" ref="B611:C611" si="629">B610</f>
        <v>13</v>
      </c>
      <c r="C611" s="117">
        <f t="shared" si="629"/>
        <v>2</v>
      </c>
      <c r="D611" s="118">
        <v>1</v>
      </c>
      <c r="E611" s="116" t="str">
        <f>IFERROR(VLOOKUP(CONCATENATE(TEXT($B611,0),TEXT($C611,0),TEXT($D611,0)),'Input and Results'!$S:$V,E$1,),"")</f>
        <v>Alexander Ghosh</v>
      </c>
      <c r="F611" s="116" t="str">
        <f>IFERROR(VLOOKUP(CONCATENATE(TEXT($B611,0),TEXT($C611,0),TEXT($D611,0)),'Input and Results'!$S:$V,F$1,),"")</f>
        <v>Edge Grove</v>
      </c>
      <c r="G611" s="121">
        <f>IFERROR(VLOOKUP(CONCATENATE(TEXT($B611,0),TEXT($C611,0),TEXT($D611,0)),'Input and Results'!$S:$V,G$1,),"")</f>
        <v>52.21</v>
      </c>
      <c r="H611" s="122">
        <v>199.39</v>
      </c>
      <c r="I611" s="123"/>
      <c r="J611" s="124"/>
      <c r="M611" s="131" t="str">
        <f t="shared" si="593"/>
        <v>1</v>
      </c>
      <c r="N611" s="131" t="str">
        <f t="shared" si="594"/>
        <v>13</v>
      </c>
      <c r="O611" s="86" t="str">
        <f>IF(N611&lt;&gt;"",VLOOKUP($N611,'Events and Heat count'!$B:$D,2,)&amp;" - "&amp;VLOOKUP($N611,'Events and Heat count'!$B:$D,3,),"")</f>
        <v>Year 5 Boys - 50m Butterfly</v>
      </c>
      <c r="P611" s="86" t="str">
        <f t="shared" si="595"/>
        <v>2</v>
      </c>
      <c r="Q611" s="83" t="str">
        <f t="shared" si="620"/>
        <v>Alexander Ghosh</v>
      </c>
      <c r="R611" s="83" t="str">
        <f t="shared" si="621"/>
        <v>Edge Grove</v>
      </c>
      <c r="S611" s="99" t="str">
        <f t="shared" si="574"/>
        <v>___________</v>
      </c>
    </row>
    <row r="612" spans="1:19" ht="20.100000000000001" customHeight="1" x14ac:dyDescent="0.2">
      <c r="A612" s="85" t="str">
        <f t="shared" ref="A612:A618" si="630">CONCATENATE(TEXT($B612,0),TEXT($C612,0),TEXT($D612,0))</f>
        <v>1322</v>
      </c>
      <c r="B612" s="83">
        <f t="shared" ref="B612:C612" si="631">B611</f>
        <v>13</v>
      </c>
      <c r="C612" s="117">
        <f t="shared" si="631"/>
        <v>2</v>
      </c>
      <c r="D612" s="118">
        <f>D611+1</f>
        <v>2</v>
      </c>
      <c r="E612" s="116" t="str">
        <f>IFERROR(VLOOKUP(CONCATENATE(TEXT($B612,0),TEXT($C612,0),TEXT($D612,0)),'Input and Results'!$S:$V,E$1,),"")</f>
        <v>Oliver Tulloch</v>
      </c>
      <c r="F612" s="116" t="str">
        <f>IFERROR(VLOOKUP(CONCATENATE(TEXT($B612,0),TEXT($C612,0),TEXT($D612,0)),'Input and Results'!$S:$V,F$1,),"")</f>
        <v>Thorpe House</v>
      </c>
      <c r="G612" s="121">
        <f>IFERROR(VLOOKUP(CONCATENATE(TEXT($B612,0),TEXT($C612,0),TEXT($D612,0)),'Input and Results'!$S:$V,G$1,),"")</f>
        <v>50.81</v>
      </c>
      <c r="H612" s="122">
        <v>50.47</v>
      </c>
      <c r="I612" s="123"/>
      <c r="J612" s="124"/>
      <c r="M612" s="131" t="str">
        <f t="shared" si="593"/>
        <v>2</v>
      </c>
      <c r="N612" s="131" t="str">
        <f t="shared" si="594"/>
        <v>13</v>
      </c>
      <c r="O612" s="86" t="str">
        <f>IF(N612&lt;&gt;"",VLOOKUP($N612,'Events and Heat count'!$B:$D,2,)&amp;" - "&amp;VLOOKUP($N612,'Events and Heat count'!$B:$D,3,),"")</f>
        <v>Year 5 Boys - 50m Butterfly</v>
      </c>
      <c r="P612" s="86" t="str">
        <f t="shared" si="595"/>
        <v>2</v>
      </c>
      <c r="Q612" s="83" t="str">
        <f t="shared" si="620"/>
        <v>Oliver Tulloch</v>
      </c>
      <c r="R612" s="83" t="str">
        <f t="shared" si="621"/>
        <v>Thorpe House</v>
      </c>
      <c r="S612" s="99" t="str">
        <f t="shared" si="574"/>
        <v>___________</v>
      </c>
    </row>
    <row r="613" spans="1:19" ht="20.100000000000001" customHeight="1" x14ac:dyDescent="0.2">
      <c r="A613" s="85" t="str">
        <f t="shared" si="630"/>
        <v>1323</v>
      </c>
      <c r="B613" s="83">
        <f t="shared" ref="B613:C613" si="632">B612</f>
        <v>13</v>
      </c>
      <c r="C613" s="117">
        <f t="shared" si="632"/>
        <v>2</v>
      </c>
      <c r="D613" s="118">
        <f t="shared" ref="D613:D618" si="633">D612+1</f>
        <v>3</v>
      </c>
      <c r="E613" s="116" t="str">
        <f>IFERROR(VLOOKUP(CONCATENATE(TEXT($B613,0),TEXT($C613,0),TEXT($D613,0)),'Input and Results'!$S:$V,E$1,),"")</f>
        <v>Nuccio Stanton-Rotondi</v>
      </c>
      <c r="F613" s="116" t="str">
        <f>IFERROR(VLOOKUP(CONCATENATE(TEXT($B613,0),TEXT($C613,0),TEXT($D613,0)),'Input and Results'!$S:$V,F$1,),"")</f>
        <v>Edge Grove</v>
      </c>
      <c r="G613" s="121">
        <f>IFERROR(VLOOKUP(CONCATENATE(TEXT($B613,0),TEXT($C613,0),TEXT($D613,0)),'Input and Results'!$S:$V,G$1,),"")</f>
        <v>46.92</v>
      </c>
      <c r="H613" s="122">
        <v>49.41</v>
      </c>
      <c r="I613" s="123"/>
      <c r="J613" s="124"/>
      <c r="M613" s="131" t="str">
        <f t="shared" si="593"/>
        <v>3</v>
      </c>
      <c r="N613" s="131" t="str">
        <f t="shared" si="594"/>
        <v>13</v>
      </c>
      <c r="O613" s="86" t="str">
        <f>IF(N613&lt;&gt;"",VLOOKUP($N613,'Events and Heat count'!$B:$D,2,)&amp;" - "&amp;VLOOKUP($N613,'Events and Heat count'!$B:$D,3,),"")</f>
        <v>Year 5 Boys - 50m Butterfly</v>
      </c>
      <c r="P613" s="86" t="str">
        <f t="shared" si="595"/>
        <v>2</v>
      </c>
      <c r="Q613" s="83" t="str">
        <f t="shared" si="620"/>
        <v>Nuccio Stanton-Rotondi</v>
      </c>
      <c r="R613" s="83" t="str">
        <f t="shared" si="621"/>
        <v>Edge Grove</v>
      </c>
      <c r="S613" s="99" t="str">
        <f t="shared" si="574"/>
        <v>___________</v>
      </c>
    </row>
    <row r="614" spans="1:19" ht="20.100000000000001" customHeight="1" x14ac:dyDescent="0.2">
      <c r="A614" s="85" t="str">
        <f t="shared" si="630"/>
        <v>1324</v>
      </c>
      <c r="B614" s="83">
        <f t="shared" ref="B614:C614" si="634">B613</f>
        <v>13</v>
      </c>
      <c r="C614" s="117">
        <f t="shared" si="634"/>
        <v>2</v>
      </c>
      <c r="D614" s="118">
        <f t="shared" si="633"/>
        <v>4</v>
      </c>
      <c r="E614" s="116" t="str">
        <f>IFERROR(VLOOKUP(CONCATENATE(TEXT($B614,0),TEXT($C614,0),TEXT($D614,0)),'Input and Results'!$S:$V,E$1,),"")</f>
        <v>Theo Lim</v>
      </c>
      <c r="F614" s="116" t="str">
        <f>IFERROR(VLOOKUP(CONCATENATE(TEXT($B614,0),TEXT($C614,0),TEXT($D614,0)),'Input and Results'!$S:$V,F$1,),"")</f>
        <v>St Anthony's</v>
      </c>
      <c r="G614" s="121">
        <f>IFERROR(VLOOKUP(CONCATENATE(TEXT($B614,0),TEXT($C614,0),TEXT($D614,0)),'Input and Results'!$S:$V,G$1,),"")</f>
        <v>45.83</v>
      </c>
      <c r="H614" s="122">
        <v>44.14</v>
      </c>
      <c r="I614" s="123"/>
      <c r="J614" s="124"/>
      <c r="M614" s="131" t="str">
        <f t="shared" si="593"/>
        <v>4</v>
      </c>
      <c r="N614" s="131" t="str">
        <f t="shared" si="594"/>
        <v>13</v>
      </c>
      <c r="O614" s="86" t="str">
        <f>IF(N614&lt;&gt;"",VLOOKUP($N614,'Events and Heat count'!$B:$D,2,)&amp;" - "&amp;VLOOKUP($N614,'Events and Heat count'!$B:$D,3,),"")</f>
        <v>Year 5 Boys - 50m Butterfly</v>
      </c>
      <c r="P614" s="86" t="str">
        <f t="shared" si="595"/>
        <v>2</v>
      </c>
      <c r="Q614" s="83" t="str">
        <f t="shared" si="620"/>
        <v>Theo Lim</v>
      </c>
      <c r="R614" s="83" t="str">
        <f t="shared" si="621"/>
        <v>St Anthony's</v>
      </c>
      <c r="S614" s="99" t="str">
        <f t="shared" si="574"/>
        <v>___________</v>
      </c>
    </row>
    <row r="615" spans="1:19" ht="20.100000000000001" customHeight="1" x14ac:dyDescent="0.2">
      <c r="A615" s="85" t="str">
        <f t="shared" si="630"/>
        <v>1325</v>
      </c>
      <c r="B615" s="83">
        <f t="shared" ref="B615:C615" si="635">B614</f>
        <v>13</v>
      </c>
      <c r="C615" s="117">
        <f t="shared" si="635"/>
        <v>2</v>
      </c>
      <c r="D615" s="118">
        <f t="shared" si="633"/>
        <v>5</v>
      </c>
      <c r="E615" s="116" t="str">
        <f>IFERROR(VLOOKUP(CONCATENATE(TEXT($B615,0),TEXT($C615,0),TEXT($D615,0)),'Input and Results'!$S:$V,E$1,),"")</f>
        <v>Lucas Hartley</v>
      </c>
      <c r="F615" s="116" t="str">
        <f>IFERROR(VLOOKUP(CONCATENATE(TEXT($B615,0),TEXT($C615,0),TEXT($D615,0)),'Input and Results'!$S:$V,F$1,),"")</f>
        <v>How Wood</v>
      </c>
      <c r="G615" s="121">
        <f>IFERROR(VLOOKUP(CONCATENATE(TEXT($B615,0),TEXT($C615,0),TEXT($D615,0)),'Input and Results'!$S:$V,G$1,),"")</f>
        <v>44.65</v>
      </c>
      <c r="H615" s="122">
        <v>45.47</v>
      </c>
      <c r="I615" s="123"/>
      <c r="J615" s="124"/>
      <c r="M615" s="131" t="str">
        <f t="shared" si="593"/>
        <v>5</v>
      </c>
      <c r="N615" s="131" t="str">
        <f t="shared" si="594"/>
        <v>13</v>
      </c>
      <c r="O615" s="86" t="str">
        <f>IF(N615&lt;&gt;"",VLOOKUP($N615,'Events and Heat count'!$B:$D,2,)&amp;" - "&amp;VLOOKUP($N615,'Events and Heat count'!$B:$D,3,),"")</f>
        <v>Year 5 Boys - 50m Butterfly</v>
      </c>
      <c r="P615" s="86" t="str">
        <f t="shared" si="595"/>
        <v>2</v>
      </c>
      <c r="Q615" s="83" t="str">
        <f t="shared" si="620"/>
        <v>Lucas Hartley</v>
      </c>
      <c r="R615" s="83" t="str">
        <f t="shared" si="621"/>
        <v>How Wood</v>
      </c>
      <c r="S615" s="99" t="str">
        <f t="shared" si="574"/>
        <v>___________</v>
      </c>
    </row>
    <row r="616" spans="1:19" ht="20.100000000000001" customHeight="1" x14ac:dyDescent="0.2">
      <c r="A616" s="85" t="str">
        <f t="shared" si="630"/>
        <v>1326</v>
      </c>
      <c r="B616" s="83">
        <f t="shared" ref="B616:C616" si="636">B615</f>
        <v>13</v>
      </c>
      <c r="C616" s="117">
        <f t="shared" si="636"/>
        <v>2</v>
      </c>
      <c r="D616" s="118">
        <f t="shared" si="633"/>
        <v>6</v>
      </c>
      <c r="E616" s="116" t="str">
        <f>IFERROR(VLOOKUP(CONCATENATE(TEXT($B616,0),TEXT($C616,0),TEXT($D616,0)),'Input and Results'!$S:$V,E$1,),"")</f>
        <v>Jack Kelly</v>
      </c>
      <c r="F616" s="116" t="str">
        <f>IFERROR(VLOOKUP(CONCATENATE(TEXT($B616,0),TEXT($C616,0),TEXT($D616,0)),'Input and Results'!$S:$V,F$1,),"")</f>
        <v>Buxted C/E prim</v>
      </c>
      <c r="G616" s="121">
        <f>IFERROR(VLOOKUP(CONCATENATE(TEXT($B616,0),TEXT($C616,0),TEXT($D616,0)),'Input and Results'!$S:$V,G$1,),"")</f>
        <v>46.69</v>
      </c>
      <c r="H616" s="122">
        <v>44.83</v>
      </c>
      <c r="I616" s="123"/>
      <c r="J616" s="124"/>
      <c r="M616" s="131" t="str">
        <f t="shared" si="593"/>
        <v>6</v>
      </c>
      <c r="N616" s="131" t="str">
        <f t="shared" si="594"/>
        <v>13</v>
      </c>
      <c r="O616" s="86" t="str">
        <f>IF(N616&lt;&gt;"",VLOOKUP($N616,'Events and Heat count'!$B:$D,2,)&amp;" - "&amp;VLOOKUP($N616,'Events and Heat count'!$B:$D,3,),"")</f>
        <v>Year 5 Boys - 50m Butterfly</v>
      </c>
      <c r="P616" s="86" t="str">
        <f t="shared" si="595"/>
        <v>2</v>
      </c>
      <c r="Q616" s="83" t="str">
        <f t="shared" si="620"/>
        <v>Jack Kelly</v>
      </c>
      <c r="R616" s="83" t="str">
        <f t="shared" si="621"/>
        <v>Buxted C/E prim</v>
      </c>
      <c r="S616" s="99" t="str">
        <f t="shared" si="574"/>
        <v>___________</v>
      </c>
    </row>
    <row r="617" spans="1:19" ht="20.100000000000001" customHeight="1" x14ac:dyDescent="0.2">
      <c r="A617" s="85" t="str">
        <f t="shared" si="630"/>
        <v>1327</v>
      </c>
      <c r="B617" s="83">
        <f t="shared" ref="B617:C617" si="637">B616</f>
        <v>13</v>
      </c>
      <c r="C617" s="117">
        <f t="shared" si="637"/>
        <v>2</v>
      </c>
      <c r="D617" s="118">
        <f t="shared" si="633"/>
        <v>7</v>
      </c>
      <c r="E617" s="116" t="str">
        <f>IFERROR(VLOOKUP(CONCATENATE(TEXT($B617,0),TEXT($C617,0),TEXT($D617,0)),'Input and Results'!$S:$V,E$1,),"")</f>
        <v>William Buckley</v>
      </c>
      <c r="F617" s="116" t="str">
        <f>IFERROR(VLOOKUP(CONCATENATE(TEXT($B617,0),TEXT($C617,0),TEXT($D617,0)),'Input and Results'!$S:$V,F$1,),"")</f>
        <v>Parkgate</v>
      </c>
      <c r="G617" s="121">
        <f>IFERROR(VLOOKUP(CONCATENATE(TEXT($B617,0),TEXT($C617,0),TEXT($D617,0)),'Input and Results'!$S:$V,G$1,),"")</f>
        <v>48.06</v>
      </c>
      <c r="H617" s="122">
        <v>53.51</v>
      </c>
      <c r="I617" s="123"/>
      <c r="J617" s="124"/>
      <c r="M617" s="131" t="str">
        <f t="shared" si="593"/>
        <v>7</v>
      </c>
      <c r="N617" s="131" t="str">
        <f t="shared" si="594"/>
        <v>13</v>
      </c>
      <c r="O617" s="86" t="str">
        <f>IF(N617&lt;&gt;"",VLOOKUP($N617,'Events and Heat count'!$B:$D,2,)&amp;" - "&amp;VLOOKUP($N617,'Events and Heat count'!$B:$D,3,),"")</f>
        <v>Year 5 Boys - 50m Butterfly</v>
      </c>
      <c r="P617" s="86" t="str">
        <f t="shared" si="595"/>
        <v>2</v>
      </c>
      <c r="Q617" s="83" t="str">
        <f t="shared" si="620"/>
        <v>William Buckley</v>
      </c>
      <c r="R617" s="83" t="str">
        <f t="shared" si="621"/>
        <v>Parkgate</v>
      </c>
      <c r="S617" s="99" t="str">
        <f t="shared" si="574"/>
        <v>___________</v>
      </c>
    </row>
    <row r="618" spans="1:19" ht="20.100000000000001" customHeight="1" x14ac:dyDescent="0.2">
      <c r="A618" s="85" t="str">
        <f t="shared" si="630"/>
        <v>1328</v>
      </c>
      <c r="B618" s="83">
        <f t="shared" ref="B618:C618" si="638">B617</f>
        <v>13</v>
      </c>
      <c r="C618" s="117">
        <f t="shared" si="638"/>
        <v>2</v>
      </c>
      <c r="D618" s="118">
        <f t="shared" si="633"/>
        <v>8</v>
      </c>
      <c r="E618" s="116" t="str">
        <f>IFERROR(VLOOKUP(CONCATENATE(TEXT($B618,0),TEXT($C618,0),TEXT($D618,0)),'Input and Results'!$S:$V,E$1,),"")</f>
        <v>Myles  Presence</v>
      </c>
      <c r="F618" s="116" t="str">
        <f>IFERROR(VLOOKUP(CONCATENATE(TEXT($B618,0),TEXT($C618,0),TEXT($D618,0)),'Input and Results'!$S:$V,F$1,),"")</f>
        <v>Heath Mount</v>
      </c>
      <c r="G618" s="121">
        <f>IFERROR(VLOOKUP(CONCATENATE(TEXT($B618,0),TEXT($C618,0),TEXT($D618,0)),'Input and Results'!$S:$V,G$1,),"")</f>
        <v>51</v>
      </c>
      <c r="H618" s="122">
        <v>51.48</v>
      </c>
      <c r="I618" s="123"/>
      <c r="J618" s="124"/>
      <c r="M618" s="131" t="str">
        <f t="shared" si="593"/>
        <v>8</v>
      </c>
      <c r="N618" s="131" t="str">
        <f t="shared" si="594"/>
        <v>13</v>
      </c>
      <c r="O618" s="86" t="str">
        <f>IF(N618&lt;&gt;"",VLOOKUP($N618,'Events and Heat count'!$B:$D,2,)&amp;" - "&amp;VLOOKUP($N618,'Events and Heat count'!$B:$D,3,),"")</f>
        <v>Year 5 Boys - 50m Butterfly</v>
      </c>
      <c r="P618" s="86" t="str">
        <f t="shared" si="595"/>
        <v>2</v>
      </c>
      <c r="Q618" s="83" t="str">
        <f t="shared" si="620"/>
        <v>Myles  Presence</v>
      </c>
      <c r="R618" s="83" t="str">
        <f t="shared" si="621"/>
        <v>Heath Mount</v>
      </c>
      <c r="S618" s="99" t="str">
        <f t="shared" si="574"/>
        <v>___________</v>
      </c>
    </row>
    <row r="619" spans="1:19" s="87" customFormat="1" ht="249.95" customHeight="1" x14ac:dyDescent="0.2">
      <c r="B619" s="87">
        <f t="shared" ref="B619:C619" si="639">B618</f>
        <v>13</v>
      </c>
      <c r="C619" s="117">
        <f t="shared" si="639"/>
        <v>2</v>
      </c>
      <c r="D619" s="117"/>
      <c r="E619" s="117"/>
      <c r="F619" s="117"/>
      <c r="G619" s="117"/>
      <c r="H619" s="117"/>
      <c r="I619" s="125"/>
      <c r="J619" s="125"/>
      <c r="M619" s="104" t="str">
        <f t="shared" si="593"/>
        <v/>
      </c>
      <c r="N619" s="104" t="str">
        <f t="shared" si="594"/>
        <v/>
      </c>
      <c r="O619" s="86" t="str">
        <f>IF(N619&lt;&gt;"",VLOOKUP($N619,'Events and Heat count'!$B:$D,2,)&amp;" - "&amp;VLOOKUP($N619,'Events and Heat count'!$B:$D,3,),"")</f>
        <v/>
      </c>
      <c r="P619" s="86" t="str">
        <f t="shared" si="595"/>
        <v/>
      </c>
      <c r="Q619" s="83" t="str">
        <f t="shared" si="620"/>
        <v/>
      </c>
      <c r="R619" s="83" t="str">
        <f t="shared" si="621"/>
        <v/>
      </c>
      <c r="S619" s="99" t="str">
        <f t="shared" si="574"/>
        <v/>
      </c>
    </row>
    <row r="620" spans="1:19" ht="20.100000000000001" customHeight="1" x14ac:dyDescent="0.2">
      <c r="B620" s="83">
        <f>D620</f>
        <v>14</v>
      </c>
      <c r="C620" s="103" t="s">
        <v>368</v>
      </c>
      <c r="D620" s="119">
        <v>14</v>
      </c>
      <c r="E620" s="103" t="s">
        <v>2</v>
      </c>
      <c r="F620" s="103" t="s">
        <v>145</v>
      </c>
      <c r="G620" s="103"/>
      <c r="H620" s="103"/>
      <c r="I620" s="120"/>
      <c r="J620" s="120"/>
      <c r="M620" s="104" t="str">
        <f t="shared" si="593"/>
        <v/>
      </c>
      <c r="N620" s="104" t="str">
        <f t="shared" si="594"/>
        <v/>
      </c>
      <c r="O620" s="86" t="str">
        <f>IF(N620&lt;&gt;"",VLOOKUP($N620,'Events and Heat count'!$B:$D,2,)&amp;" - "&amp;VLOOKUP($N620,'Events and Heat count'!$B:$D,3,),"")</f>
        <v/>
      </c>
      <c r="P620" s="86" t="str">
        <f t="shared" si="595"/>
        <v/>
      </c>
      <c r="Q620" s="83" t="str">
        <f t="shared" si="620"/>
        <v/>
      </c>
      <c r="R620" s="83" t="str">
        <f t="shared" si="621"/>
        <v/>
      </c>
      <c r="S620" s="99" t="str">
        <f t="shared" si="574"/>
        <v/>
      </c>
    </row>
    <row r="621" spans="1:19" ht="5.0999999999999996" customHeight="1" x14ac:dyDescent="0.2">
      <c r="A621" s="85"/>
      <c r="B621" s="83">
        <f t="shared" ref="B621:B623" si="640">B620</f>
        <v>14</v>
      </c>
      <c r="M621" s="104" t="str">
        <f t="shared" si="593"/>
        <v/>
      </c>
      <c r="N621" s="104" t="str">
        <f t="shared" si="594"/>
        <v/>
      </c>
      <c r="O621" s="86" t="str">
        <f>IF(N621&lt;&gt;"",VLOOKUP($N621,'Events and Heat count'!$B:$D,2,)&amp;" - "&amp;VLOOKUP($N621,'Events and Heat count'!$B:$D,3,),"")</f>
        <v/>
      </c>
      <c r="P621" s="86" t="str">
        <f t="shared" si="595"/>
        <v/>
      </c>
      <c r="Q621" s="83" t="str">
        <f t="shared" si="620"/>
        <v/>
      </c>
      <c r="R621" s="83" t="str">
        <f t="shared" si="621"/>
        <v/>
      </c>
      <c r="S621" s="99" t="str">
        <f t="shared" si="574"/>
        <v/>
      </c>
    </row>
    <row r="622" spans="1:19" ht="15" customHeight="1" x14ac:dyDescent="0.2">
      <c r="A622" s="85"/>
      <c r="B622" s="83">
        <f t="shared" si="640"/>
        <v>14</v>
      </c>
      <c r="C622" s="117">
        <f>E622</f>
        <v>1</v>
      </c>
      <c r="D622" s="103" t="s">
        <v>367</v>
      </c>
      <c r="E622" s="119">
        <v>1</v>
      </c>
      <c r="M622" s="104" t="str">
        <f t="shared" si="593"/>
        <v/>
      </c>
      <c r="N622" s="104" t="str">
        <f t="shared" si="594"/>
        <v/>
      </c>
      <c r="O622" s="86" t="str">
        <f>IF(N622&lt;&gt;"",VLOOKUP($N622,'Events and Heat count'!$B:$D,2,)&amp;" - "&amp;VLOOKUP($N622,'Events and Heat count'!$B:$D,3,),"")</f>
        <v/>
      </c>
      <c r="P622" s="86" t="str">
        <f t="shared" si="595"/>
        <v/>
      </c>
      <c r="Q622" s="83" t="str">
        <f t="shared" si="620"/>
        <v/>
      </c>
      <c r="R622" s="83" t="str">
        <f t="shared" si="621"/>
        <v/>
      </c>
      <c r="S622" s="99" t="str">
        <f t="shared" si="574"/>
        <v/>
      </c>
    </row>
    <row r="623" spans="1:19" ht="5.0999999999999996" customHeight="1" x14ac:dyDescent="0.2">
      <c r="A623" s="85"/>
      <c r="B623" s="83">
        <f t="shared" si="640"/>
        <v>14</v>
      </c>
      <c r="C623" s="117">
        <f>C622</f>
        <v>1</v>
      </c>
      <c r="M623" s="104" t="str">
        <f t="shared" si="593"/>
        <v/>
      </c>
      <c r="N623" s="104" t="str">
        <f t="shared" si="594"/>
        <v/>
      </c>
      <c r="O623" s="86" t="str">
        <f>IF(N623&lt;&gt;"",VLOOKUP($N623,'Events and Heat count'!$B:$D,2,)&amp;" - "&amp;VLOOKUP($N623,'Events and Heat count'!$B:$D,3,),"")</f>
        <v/>
      </c>
      <c r="P623" s="86" t="str">
        <f t="shared" si="595"/>
        <v/>
      </c>
      <c r="Q623" s="83" t="str">
        <f t="shared" si="620"/>
        <v/>
      </c>
      <c r="R623" s="83" t="str">
        <f t="shared" si="621"/>
        <v/>
      </c>
      <c r="S623" s="99" t="str">
        <f t="shared" si="574"/>
        <v/>
      </c>
    </row>
    <row r="624" spans="1:19" ht="15" customHeight="1" x14ac:dyDescent="0.2">
      <c r="A624" s="85"/>
      <c r="B624" s="83">
        <f t="shared" ref="B624:C624" si="641">B623</f>
        <v>14</v>
      </c>
      <c r="C624" s="117">
        <f t="shared" si="641"/>
        <v>1</v>
      </c>
      <c r="D624" s="103" t="s">
        <v>366</v>
      </c>
      <c r="E624" s="103" t="s">
        <v>369</v>
      </c>
      <c r="F624" s="103" t="s">
        <v>374</v>
      </c>
      <c r="G624" s="103" t="s">
        <v>380</v>
      </c>
      <c r="H624" s="103"/>
      <c r="I624" s="120" t="s">
        <v>381</v>
      </c>
      <c r="J624" s="120" t="s">
        <v>382</v>
      </c>
      <c r="M624" s="104" t="str">
        <f t="shared" si="593"/>
        <v/>
      </c>
      <c r="N624" s="104" t="str">
        <f t="shared" si="594"/>
        <v/>
      </c>
      <c r="O624" s="86" t="str">
        <f>IF(N624&lt;&gt;"",VLOOKUP($N624,'Events and Heat count'!$B:$D,2,)&amp;" - "&amp;VLOOKUP($N624,'Events and Heat count'!$B:$D,3,),"")</f>
        <v/>
      </c>
      <c r="P624" s="86" t="str">
        <f t="shared" si="595"/>
        <v/>
      </c>
      <c r="Q624" s="83" t="str">
        <f t="shared" si="620"/>
        <v/>
      </c>
      <c r="R624" s="83" t="str">
        <f t="shared" si="621"/>
        <v/>
      </c>
      <c r="S624" s="99" t="str">
        <f t="shared" si="574"/>
        <v/>
      </c>
    </row>
    <row r="625" spans="1:19" ht="20.100000000000001" customHeight="1" x14ac:dyDescent="0.2">
      <c r="A625" s="85" t="str">
        <f>CONCATENATE(TEXT($B625,0),TEXT($C625,0),TEXT($D625,0))</f>
        <v>1411</v>
      </c>
      <c r="B625" s="83">
        <f t="shared" ref="B625:C625" si="642">B624</f>
        <v>14</v>
      </c>
      <c r="C625" s="117">
        <f t="shared" si="642"/>
        <v>1</v>
      </c>
      <c r="D625" s="118">
        <v>1</v>
      </c>
      <c r="E625" s="116" t="str">
        <f>IFERROR(VLOOKUP(CONCATENATE(TEXT($B625,0),TEXT($C625,0),TEXT($D625,0)),'Input and Results'!$S:$V,E$1,),"")</f>
        <v>Amber Harber</v>
      </c>
      <c r="F625" s="116" t="str">
        <f>IFERROR(VLOOKUP(CONCATENATE(TEXT($B625,0),TEXT($C625,0),TEXT($D625,0)),'Input and Results'!$S:$V,F$1,),"")</f>
        <v>Killigrew</v>
      </c>
      <c r="G625" s="121">
        <f>IFERROR(VLOOKUP(CONCATENATE(TEXT($B625,0),TEXT($C625,0),TEXT($D625,0)),'Input and Results'!$S:$V,G$1,),"")</f>
        <v>57.49</v>
      </c>
      <c r="H625" s="122">
        <v>54.65</v>
      </c>
      <c r="I625" s="123"/>
      <c r="J625" s="124"/>
      <c r="M625" s="131" t="str">
        <f t="shared" si="593"/>
        <v>1</v>
      </c>
      <c r="N625" s="131" t="str">
        <f t="shared" si="594"/>
        <v>14</v>
      </c>
      <c r="O625" s="86" t="str">
        <f>IF(N625&lt;&gt;"",VLOOKUP($N625,'Events and Heat count'!$B:$D,2,)&amp;" - "&amp;VLOOKUP($N625,'Events and Heat count'!$B:$D,3,),"")</f>
        <v>Year 5 Girls - 50m Butterfly</v>
      </c>
      <c r="P625" s="86" t="str">
        <f t="shared" si="595"/>
        <v>1</v>
      </c>
      <c r="Q625" s="83" t="str">
        <f t="shared" si="620"/>
        <v>Amber Harber</v>
      </c>
      <c r="R625" s="83" t="str">
        <f t="shared" si="621"/>
        <v>Killigrew</v>
      </c>
      <c r="S625" s="99" t="str">
        <f t="shared" si="574"/>
        <v>___________</v>
      </c>
    </row>
    <row r="626" spans="1:19" ht="20.100000000000001" customHeight="1" x14ac:dyDescent="0.2">
      <c r="A626" s="85" t="str">
        <f t="shared" ref="A626:A632" si="643">CONCATENATE(TEXT($B626,0),TEXT($C626,0),TEXT($D626,0))</f>
        <v>1412</v>
      </c>
      <c r="B626" s="83">
        <f t="shared" ref="B626:C626" si="644">B625</f>
        <v>14</v>
      </c>
      <c r="C626" s="117">
        <f t="shared" si="644"/>
        <v>1</v>
      </c>
      <c r="D626" s="118">
        <f>D625+1</f>
        <v>2</v>
      </c>
      <c r="E626" s="116" t="str">
        <f>IFERROR(VLOOKUP(CONCATENATE(TEXT($B626,0),TEXT($C626,0),TEXT($D626,0)),'Input and Results'!$S:$V,E$1,),"")</f>
        <v>Zara Holligan</v>
      </c>
      <c r="F626" s="116" t="str">
        <f>IFERROR(VLOOKUP(CONCATENATE(TEXT($B626,0),TEXT($C626,0),TEXT($D626,0)),'Input and Results'!$S:$V,F$1,),"")</f>
        <v>Maltman's Green</v>
      </c>
      <c r="G626" s="121">
        <f>IFERROR(VLOOKUP(CONCATENATE(TEXT($B626,0),TEXT($C626,0),TEXT($D626,0)),'Input and Results'!$S:$V,G$1,),"")</f>
        <v>49.57</v>
      </c>
      <c r="H626" s="122">
        <v>57.2</v>
      </c>
      <c r="I626" s="123"/>
      <c r="J626" s="124"/>
      <c r="M626" s="131" t="str">
        <f t="shared" si="593"/>
        <v>2</v>
      </c>
      <c r="N626" s="131" t="str">
        <f t="shared" si="594"/>
        <v>14</v>
      </c>
      <c r="O626" s="86" t="str">
        <f>IF(N626&lt;&gt;"",VLOOKUP($N626,'Events and Heat count'!$B:$D,2,)&amp;" - "&amp;VLOOKUP($N626,'Events and Heat count'!$B:$D,3,),"")</f>
        <v>Year 5 Girls - 50m Butterfly</v>
      </c>
      <c r="P626" s="86" t="str">
        <f t="shared" si="595"/>
        <v>1</v>
      </c>
      <c r="Q626" s="83" t="str">
        <f t="shared" si="620"/>
        <v>Zara Holligan</v>
      </c>
      <c r="R626" s="83" t="str">
        <f t="shared" si="621"/>
        <v>Maltman's Green</v>
      </c>
      <c r="S626" s="99" t="str">
        <f t="shared" si="574"/>
        <v>___________</v>
      </c>
    </row>
    <row r="627" spans="1:19" ht="20.100000000000001" customHeight="1" x14ac:dyDescent="0.2">
      <c r="A627" s="85" t="str">
        <f t="shared" si="643"/>
        <v>1413</v>
      </c>
      <c r="B627" s="83">
        <f t="shared" ref="B627:C627" si="645">B626</f>
        <v>14</v>
      </c>
      <c r="C627" s="117">
        <f t="shared" si="645"/>
        <v>1</v>
      </c>
      <c r="D627" s="118">
        <f t="shared" ref="D627:D632" si="646">D626+1</f>
        <v>3</v>
      </c>
      <c r="E627" s="116" t="str">
        <f>IFERROR(VLOOKUP(CONCATENATE(TEXT($B627,0),TEXT($C627,0),TEXT($D627,0)),'Input and Results'!$S:$V,E$1,),"")</f>
        <v>Olivia Riley</v>
      </c>
      <c r="F627" s="116" t="str">
        <f>IFERROR(VLOOKUP(CONCATENATE(TEXT($B627,0),TEXT($C627,0),TEXT($D627,0)),'Input and Results'!$S:$V,F$1,),"")</f>
        <v>De Havilland</v>
      </c>
      <c r="G627" s="121">
        <f>IFERROR(VLOOKUP(CONCATENATE(TEXT($B627,0),TEXT($C627,0),TEXT($D627,0)),'Input and Results'!$S:$V,G$1,),"")</f>
        <v>48.64</v>
      </c>
      <c r="H627" s="122">
        <v>50.22</v>
      </c>
      <c r="I627" s="123"/>
      <c r="J627" s="124"/>
      <c r="M627" s="131" t="str">
        <f t="shared" si="593"/>
        <v>3</v>
      </c>
      <c r="N627" s="131" t="str">
        <f t="shared" si="594"/>
        <v>14</v>
      </c>
      <c r="O627" s="86" t="str">
        <f>IF(N627&lt;&gt;"",VLOOKUP($N627,'Events and Heat count'!$B:$D,2,)&amp;" - "&amp;VLOOKUP($N627,'Events and Heat count'!$B:$D,3,),"")</f>
        <v>Year 5 Girls - 50m Butterfly</v>
      </c>
      <c r="P627" s="86" t="str">
        <f t="shared" si="595"/>
        <v>1</v>
      </c>
      <c r="Q627" s="83" t="str">
        <f t="shared" si="620"/>
        <v>Olivia Riley</v>
      </c>
      <c r="R627" s="83" t="str">
        <f t="shared" si="621"/>
        <v>De Havilland</v>
      </c>
      <c r="S627" s="99" t="str">
        <f t="shared" si="574"/>
        <v>___________</v>
      </c>
    </row>
    <row r="628" spans="1:19" ht="20.100000000000001" customHeight="1" x14ac:dyDescent="0.2">
      <c r="A628" s="85" t="str">
        <f t="shared" si="643"/>
        <v>1414</v>
      </c>
      <c r="B628" s="83">
        <f t="shared" ref="B628:C628" si="647">B627</f>
        <v>14</v>
      </c>
      <c r="C628" s="117">
        <f t="shared" si="647"/>
        <v>1</v>
      </c>
      <c r="D628" s="118">
        <f t="shared" si="646"/>
        <v>4</v>
      </c>
      <c r="E628" s="116" t="str">
        <f>IFERROR(VLOOKUP(CONCATENATE(TEXT($B628,0),TEXT($C628,0),TEXT($D628,0)),'Input and Results'!$S:$V,E$1,),"")</f>
        <v>Libby Button</v>
      </c>
      <c r="F628" s="116" t="str">
        <f>IFERROR(VLOOKUP(CONCATENATE(TEXT($B628,0),TEXT($C628,0),TEXT($D628,0)),'Input and Results'!$S:$V,F$1,),"")</f>
        <v>Maltman's Green</v>
      </c>
      <c r="G628" s="121">
        <f>IFERROR(VLOOKUP(CONCATENATE(TEXT($B628,0),TEXT($C628,0),TEXT($D628,0)),'Input and Results'!$S:$V,G$1,),"")</f>
        <v>47.96</v>
      </c>
      <c r="H628" s="122">
        <v>42.23</v>
      </c>
      <c r="I628" s="123"/>
      <c r="J628" s="124"/>
      <c r="M628" s="131" t="str">
        <f t="shared" si="593"/>
        <v>4</v>
      </c>
      <c r="N628" s="131" t="str">
        <f t="shared" si="594"/>
        <v>14</v>
      </c>
      <c r="O628" s="86" t="str">
        <f>IF(N628&lt;&gt;"",VLOOKUP($N628,'Events and Heat count'!$B:$D,2,)&amp;" - "&amp;VLOOKUP($N628,'Events and Heat count'!$B:$D,3,),"")</f>
        <v>Year 5 Girls - 50m Butterfly</v>
      </c>
      <c r="P628" s="86" t="str">
        <f t="shared" si="595"/>
        <v>1</v>
      </c>
      <c r="Q628" s="83" t="str">
        <f t="shared" si="620"/>
        <v>Libby Button</v>
      </c>
      <c r="R628" s="83" t="str">
        <f t="shared" si="621"/>
        <v>Maltman's Green</v>
      </c>
      <c r="S628" s="99" t="str">
        <f t="shared" si="574"/>
        <v>___________</v>
      </c>
    </row>
    <row r="629" spans="1:19" ht="20.100000000000001" customHeight="1" x14ac:dyDescent="0.2">
      <c r="A629" s="85" t="str">
        <f t="shared" si="643"/>
        <v>1415</v>
      </c>
      <c r="B629" s="83">
        <f t="shared" ref="B629:C629" si="648">B628</f>
        <v>14</v>
      </c>
      <c r="C629" s="117">
        <f t="shared" si="648"/>
        <v>1</v>
      </c>
      <c r="D629" s="118">
        <f t="shared" si="646"/>
        <v>5</v>
      </c>
      <c r="E629" s="116" t="str">
        <f>IFERROR(VLOOKUP(CONCATENATE(TEXT($B629,0),TEXT($C629,0),TEXT($D629,0)),'Input and Results'!$S:$V,E$1,),"")</f>
        <v>Áine Dunwoodie</v>
      </c>
      <c r="F629" s="116" t="str">
        <f>IFERROR(VLOOKUP(CONCATENATE(TEXT($B629,0),TEXT($C629,0),TEXT($D629,0)),'Input and Results'!$S:$V,F$1,),"")</f>
        <v>Abbot's Hill</v>
      </c>
      <c r="G629" s="121">
        <f>IFERROR(VLOOKUP(CONCATENATE(TEXT($B629,0),TEXT($C629,0),TEXT($D629,0)),'Input and Results'!$S:$V,G$1,),"")</f>
        <v>48.42</v>
      </c>
      <c r="H629" s="122">
        <v>53.34</v>
      </c>
      <c r="I629" s="123"/>
      <c r="J629" s="124"/>
      <c r="M629" s="131" t="str">
        <f t="shared" si="593"/>
        <v>5</v>
      </c>
      <c r="N629" s="131" t="str">
        <f t="shared" si="594"/>
        <v>14</v>
      </c>
      <c r="O629" s="86" t="str">
        <f>IF(N629&lt;&gt;"",VLOOKUP($N629,'Events and Heat count'!$B:$D,2,)&amp;" - "&amp;VLOOKUP($N629,'Events and Heat count'!$B:$D,3,),"")</f>
        <v>Year 5 Girls - 50m Butterfly</v>
      </c>
      <c r="P629" s="86" t="str">
        <f t="shared" si="595"/>
        <v>1</v>
      </c>
      <c r="Q629" s="83" t="str">
        <f t="shared" si="620"/>
        <v>Áine Dunwoodie</v>
      </c>
      <c r="R629" s="83" t="str">
        <f t="shared" si="621"/>
        <v>Abbot's Hill</v>
      </c>
      <c r="S629" s="99" t="str">
        <f t="shared" si="574"/>
        <v>___________</v>
      </c>
    </row>
    <row r="630" spans="1:19" ht="20.100000000000001" customHeight="1" x14ac:dyDescent="0.2">
      <c r="A630" s="85" t="str">
        <f t="shared" si="643"/>
        <v>1416</v>
      </c>
      <c r="B630" s="83">
        <f t="shared" ref="B630:C630" si="649">B629</f>
        <v>14</v>
      </c>
      <c r="C630" s="117">
        <f t="shared" si="649"/>
        <v>1</v>
      </c>
      <c r="D630" s="118">
        <f t="shared" si="646"/>
        <v>6</v>
      </c>
      <c r="E630" s="116" t="str">
        <f>IFERROR(VLOOKUP(CONCATENATE(TEXT($B630,0),TEXT($C630,0),TEXT($D630,0)),'Input and Results'!$S:$V,E$1,),"")</f>
        <v>Amelia Jones</v>
      </c>
      <c r="F630" s="116" t="str">
        <f>IFERROR(VLOOKUP(CONCATENATE(TEXT($B630,0),TEXT($C630,0),TEXT($D630,0)),'Input and Results'!$S:$V,F$1,),"")</f>
        <v>Russell School</v>
      </c>
      <c r="G630" s="121">
        <f>IFERROR(VLOOKUP(CONCATENATE(TEXT($B630,0),TEXT($C630,0),TEXT($D630,0)),'Input and Results'!$S:$V,G$1,),"")</f>
        <v>48.79</v>
      </c>
      <c r="H630" s="122">
        <v>54.51</v>
      </c>
      <c r="I630" s="123"/>
      <c r="J630" s="124"/>
      <c r="M630" s="131" t="str">
        <f t="shared" si="593"/>
        <v>6</v>
      </c>
      <c r="N630" s="131" t="str">
        <f t="shared" si="594"/>
        <v>14</v>
      </c>
      <c r="O630" s="86" t="str">
        <f>IF(N630&lt;&gt;"",VLOOKUP($N630,'Events and Heat count'!$B:$D,2,)&amp;" - "&amp;VLOOKUP($N630,'Events and Heat count'!$B:$D,3,),"")</f>
        <v>Year 5 Girls - 50m Butterfly</v>
      </c>
      <c r="P630" s="86" t="str">
        <f t="shared" si="595"/>
        <v>1</v>
      </c>
      <c r="Q630" s="83" t="str">
        <f t="shared" si="620"/>
        <v>Amelia Jones</v>
      </c>
      <c r="R630" s="83" t="str">
        <f t="shared" si="621"/>
        <v>Russell School</v>
      </c>
      <c r="S630" s="99" t="str">
        <f t="shared" ref="S630:S693" si="650">IF($A630&lt;&gt;0,"___________","")</f>
        <v>___________</v>
      </c>
    </row>
    <row r="631" spans="1:19" ht="20.100000000000001" customHeight="1" x14ac:dyDescent="0.2">
      <c r="A631" s="85" t="str">
        <f t="shared" si="643"/>
        <v>1417</v>
      </c>
      <c r="B631" s="83">
        <f t="shared" ref="B631:C631" si="651">B630</f>
        <v>14</v>
      </c>
      <c r="C631" s="117">
        <f t="shared" si="651"/>
        <v>1</v>
      </c>
      <c r="D631" s="118">
        <f t="shared" si="646"/>
        <v>7</v>
      </c>
      <c r="E631" s="116" t="str">
        <f>IFERROR(VLOOKUP(CONCATENATE(TEXT($B631,0),TEXT($C631,0),TEXT($D631,0)),'Input and Results'!$S:$V,E$1,),"")</f>
        <v>Phoebe  Rainbow</v>
      </c>
      <c r="F631" s="116" t="str">
        <f>IFERROR(VLOOKUP(CONCATENATE(TEXT($B631,0),TEXT($C631,0),TEXT($D631,0)),'Input and Results'!$S:$V,F$1,),"")</f>
        <v>Christ Church</v>
      </c>
      <c r="G631" s="121">
        <f>IFERROR(VLOOKUP(CONCATENATE(TEXT($B631,0),TEXT($C631,0),TEXT($D631,0)),'Input and Results'!$S:$V,G$1,),"")</f>
        <v>51.83</v>
      </c>
      <c r="H631" s="122">
        <v>199.99</v>
      </c>
      <c r="I631" s="123"/>
      <c r="J631" s="124"/>
      <c r="M631" s="131" t="str">
        <f t="shared" si="593"/>
        <v>7</v>
      </c>
      <c r="N631" s="131" t="str">
        <f t="shared" si="594"/>
        <v>14</v>
      </c>
      <c r="O631" s="86" t="str">
        <f>IF(N631&lt;&gt;"",VLOOKUP($N631,'Events and Heat count'!$B:$D,2,)&amp;" - "&amp;VLOOKUP($N631,'Events and Heat count'!$B:$D,3,),"")</f>
        <v>Year 5 Girls - 50m Butterfly</v>
      </c>
      <c r="P631" s="86" t="str">
        <f t="shared" si="595"/>
        <v>1</v>
      </c>
      <c r="Q631" s="83" t="str">
        <f t="shared" si="620"/>
        <v>Phoebe  Rainbow</v>
      </c>
      <c r="R631" s="83" t="str">
        <f t="shared" si="621"/>
        <v>Christ Church</v>
      </c>
      <c r="S631" s="99" t="str">
        <f t="shared" si="650"/>
        <v>___________</v>
      </c>
    </row>
    <row r="632" spans="1:19" ht="20.100000000000001" customHeight="1" x14ac:dyDescent="0.2">
      <c r="A632" s="85" t="str">
        <f t="shared" si="643"/>
        <v>1418</v>
      </c>
      <c r="B632" s="83">
        <f t="shared" ref="B632:C632" si="652">B631</f>
        <v>14</v>
      </c>
      <c r="C632" s="117">
        <f t="shared" si="652"/>
        <v>1</v>
      </c>
      <c r="D632" s="118">
        <f t="shared" si="646"/>
        <v>8</v>
      </c>
      <c r="E632" s="116" t="str">
        <f>IFERROR(VLOOKUP(CONCATENATE(TEXT($B632,0),TEXT($C632,0),TEXT($D632,0)),'Input and Results'!$S:$V,E$1,),"")</f>
        <v>Mia Hickman</v>
      </c>
      <c r="F632" s="116" t="str">
        <f>IFERROR(VLOOKUP(CONCATENATE(TEXT($B632,0),TEXT($C632,0),TEXT($D632,0)),'Input and Results'!$S:$V,F$1,),"")</f>
        <v>Berkhamsted</v>
      </c>
      <c r="G632" s="121">
        <f>IFERROR(VLOOKUP(CONCATENATE(TEXT($B632,0),TEXT($C632,0),TEXT($D632,0)),'Input and Results'!$S:$V,G$1,),"")</f>
        <v>52.97</v>
      </c>
      <c r="H632" s="122">
        <v>50.41</v>
      </c>
      <c r="I632" s="123"/>
      <c r="J632" s="124"/>
      <c r="M632" s="131" t="str">
        <f t="shared" si="593"/>
        <v>8</v>
      </c>
      <c r="N632" s="131" t="str">
        <f t="shared" si="594"/>
        <v>14</v>
      </c>
      <c r="O632" s="86" t="str">
        <f>IF(N632&lt;&gt;"",VLOOKUP($N632,'Events and Heat count'!$B:$D,2,)&amp;" - "&amp;VLOOKUP($N632,'Events and Heat count'!$B:$D,3,),"")</f>
        <v>Year 5 Girls - 50m Butterfly</v>
      </c>
      <c r="P632" s="86" t="str">
        <f t="shared" si="595"/>
        <v>1</v>
      </c>
      <c r="Q632" s="83" t="str">
        <f t="shared" si="620"/>
        <v>Mia Hickman</v>
      </c>
      <c r="R632" s="83" t="str">
        <f t="shared" si="621"/>
        <v>Berkhamsted</v>
      </c>
      <c r="S632" s="99" t="str">
        <f t="shared" si="650"/>
        <v>___________</v>
      </c>
    </row>
    <row r="633" spans="1:19" s="87" customFormat="1" ht="249.95" customHeight="1" x14ac:dyDescent="0.2">
      <c r="B633" s="87">
        <f t="shared" ref="B633:C633" si="653">B632</f>
        <v>14</v>
      </c>
      <c r="C633" s="117">
        <f t="shared" si="653"/>
        <v>1</v>
      </c>
      <c r="D633" s="117"/>
      <c r="E633" s="117"/>
      <c r="F633" s="117"/>
      <c r="G633" s="117"/>
      <c r="H633" s="117"/>
      <c r="I633" s="125"/>
      <c r="J633" s="125"/>
      <c r="M633" s="104" t="str">
        <f t="shared" si="593"/>
        <v/>
      </c>
      <c r="N633" s="104" t="str">
        <f t="shared" si="594"/>
        <v/>
      </c>
      <c r="O633" s="86" t="str">
        <f>IF(N633&lt;&gt;"",VLOOKUP($N633,'Events and Heat count'!$B:$D,2,)&amp;" - "&amp;VLOOKUP($N633,'Events and Heat count'!$B:$D,3,),"")</f>
        <v/>
      </c>
      <c r="P633" s="86" t="str">
        <f t="shared" si="595"/>
        <v/>
      </c>
      <c r="Q633" s="83" t="str">
        <f t="shared" si="620"/>
        <v/>
      </c>
      <c r="R633" s="83" t="str">
        <f t="shared" si="621"/>
        <v/>
      </c>
      <c r="S633" s="99" t="str">
        <f t="shared" si="650"/>
        <v/>
      </c>
    </row>
    <row r="634" spans="1:19" ht="20.100000000000001" customHeight="1" x14ac:dyDescent="0.2">
      <c r="B634" s="83">
        <f t="shared" ref="B634" si="654">B633</f>
        <v>14</v>
      </c>
      <c r="C634" s="103" t="s">
        <v>368</v>
      </c>
      <c r="D634" s="119">
        <f>D620</f>
        <v>14</v>
      </c>
      <c r="E634" s="103" t="str">
        <f t="shared" ref="E634:F634" si="655">E620</f>
        <v>Year 5 Girls</v>
      </c>
      <c r="F634" s="103" t="str">
        <f t="shared" si="655"/>
        <v>50m Butterfly</v>
      </c>
      <c r="G634" s="103"/>
      <c r="H634" s="103"/>
      <c r="I634" s="120"/>
      <c r="J634" s="120"/>
      <c r="M634" s="104" t="str">
        <f t="shared" si="593"/>
        <v/>
      </c>
      <c r="N634" s="104" t="str">
        <f t="shared" si="594"/>
        <v/>
      </c>
      <c r="O634" s="86" t="str">
        <f>IF(N634&lt;&gt;"",VLOOKUP($N634,'Events and Heat count'!$B:$D,2,)&amp;" - "&amp;VLOOKUP($N634,'Events and Heat count'!$B:$D,3,),"")</f>
        <v/>
      </c>
      <c r="P634" s="86" t="str">
        <f t="shared" si="595"/>
        <v/>
      </c>
      <c r="Q634" s="83" t="str">
        <f t="shared" si="620"/>
        <v/>
      </c>
      <c r="R634" s="83" t="str">
        <f t="shared" si="621"/>
        <v/>
      </c>
      <c r="S634" s="99" t="str">
        <f t="shared" si="650"/>
        <v/>
      </c>
    </row>
    <row r="635" spans="1:19" s="87" customFormat="1" ht="5.0999999999999996" customHeight="1" x14ac:dyDescent="0.2">
      <c r="B635" s="87">
        <f t="shared" ref="B635" si="656">B634</f>
        <v>14</v>
      </c>
      <c r="C635" s="117"/>
      <c r="D635" s="117"/>
      <c r="E635" s="117"/>
      <c r="F635" s="117"/>
      <c r="G635" s="117"/>
      <c r="H635" s="117"/>
      <c r="I635" s="125"/>
      <c r="J635" s="125"/>
      <c r="M635" s="104" t="str">
        <f t="shared" si="593"/>
        <v/>
      </c>
      <c r="N635" s="104" t="str">
        <f t="shared" si="594"/>
        <v/>
      </c>
      <c r="O635" s="86" t="str">
        <f>IF(N635&lt;&gt;"",VLOOKUP($N635,'Events and Heat count'!$B:$D,2,)&amp;" - "&amp;VLOOKUP($N635,'Events and Heat count'!$B:$D,3,),"")</f>
        <v/>
      </c>
      <c r="P635" s="86" t="str">
        <f t="shared" si="595"/>
        <v/>
      </c>
      <c r="Q635" s="83" t="str">
        <f t="shared" si="620"/>
        <v/>
      </c>
      <c r="R635" s="83" t="str">
        <f t="shared" si="621"/>
        <v/>
      </c>
      <c r="S635" s="99" t="str">
        <f t="shared" si="650"/>
        <v/>
      </c>
    </row>
    <row r="636" spans="1:19" ht="15" customHeight="1" x14ac:dyDescent="0.2">
      <c r="A636" s="85"/>
      <c r="B636" s="83">
        <f t="shared" ref="B636" si="657">B635</f>
        <v>14</v>
      </c>
      <c r="C636" s="117">
        <f>E636</f>
        <v>2</v>
      </c>
      <c r="D636" s="103" t="s">
        <v>367</v>
      </c>
      <c r="E636" s="119">
        <v>2</v>
      </c>
      <c r="M636" s="104" t="str">
        <f t="shared" si="593"/>
        <v/>
      </c>
      <c r="N636" s="104" t="str">
        <f t="shared" si="594"/>
        <v/>
      </c>
      <c r="O636" s="86" t="str">
        <f>IF(N636&lt;&gt;"",VLOOKUP($N636,'Events and Heat count'!$B:$D,2,)&amp;" - "&amp;VLOOKUP($N636,'Events and Heat count'!$B:$D,3,),"")</f>
        <v/>
      </c>
      <c r="P636" s="86" t="str">
        <f t="shared" si="595"/>
        <v/>
      </c>
      <c r="Q636" s="83" t="str">
        <f t="shared" si="620"/>
        <v/>
      </c>
      <c r="R636" s="83" t="str">
        <f t="shared" si="621"/>
        <v/>
      </c>
      <c r="S636" s="99" t="str">
        <f t="shared" si="650"/>
        <v/>
      </c>
    </row>
    <row r="637" spans="1:19" ht="5.0999999999999996" customHeight="1" x14ac:dyDescent="0.2">
      <c r="A637" s="85"/>
      <c r="B637" s="83">
        <f t="shared" ref="B637" si="658">B636</f>
        <v>14</v>
      </c>
      <c r="C637" s="117">
        <f>C636</f>
        <v>2</v>
      </c>
      <c r="M637" s="104" t="str">
        <f t="shared" si="593"/>
        <v/>
      </c>
      <c r="N637" s="104" t="str">
        <f t="shared" si="594"/>
        <v/>
      </c>
      <c r="O637" s="86" t="str">
        <f>IF(N637&lt;&gt;"",VLOOKUP($N637,'Events and Heat count'!$B:$D,2,)&amp;" - "&amp;VLOOKUP($N637,'Events and Heat count'!$B:$D,3,),"")</f>
        <v/>
      </c>
      <c r="P637" s="86" t="str">
        <f t="shared" si="595"/>
        <v/>
      </c>
      <c r="Q637" s="83" t="str">
        <f t="shared" si="620"/>
        <v/>
      </c>
      <c r="R637" s="83" t="str">
        <f t="shared" si="621"/>
        <v/>
      </c>
      <c r="S637" s="99" t="str">
        <f t="shared" si="650"/>
        <v/>
      </c>
    </row>
    <row r="638" spans="1:19" ht="15" customHeight="1" x14ac:dyDescent="0.2">
      <c r="A638" s="85"/>
      <c r="B638" s="83">
        <f t="shared" ref="B638:C638" si="659">B637</f>
        <v>14</v>
      </c>
      <c r="C638" s="117">
        <f t="shared" si="659"/>
        <v>2</v>
      </c>
      <c r="D638" s="103" t="s">
        <v>366</v>
      </c>
      <c r="E638" s="103" t="s">
        <v>369</v>
      </c>
      <c r="F638" s="103" t="s">
        <v>374</v>
      </c>
      <c r="G638" s="103" t="s">
        <v>380</v>
      </c>
      <c r="H638" s="103"/>
      <c r="I638" s="120" t="s">
        <v>381</v>
      </c>
      <c r="J638" s="120" t="s">
        <v>382</v>
      </c>
      <c r="M638" s="104" t="str">
        <f t="shared" si="593"/>
        <v/>
      </c>
      <c r="N638" s="104" t="str">
        <f t="shared" si="594"/>
        <v/>
      </c>
      <c r="O638" s="86" t="str">
        <f>IF(N638&lt;&gt;"",VLOOKUP($N638,'Events and Heat count'!$B:$D,2,)&amp;" - "&amp;VLOOKUP($N638,'Events and Heat count'!$B:$D,3,),"")</f>
        <v/>
      </c>
      <c r="P638" s="86" t="str">
        <f t="shared" si="595"/>
        <v/>
      </c>
      <c r="Q638" s="83" t="str">
        <f t="shared" si="620"/>
        <v/>
      </c>
      <c r="R638" s="83" t="str">
        <f t="shared" si="621"/>
        <v/>
      </c>
      <c r="S638" s="99" t="str">
        <f t="shared" si="650"/>
        <v/>
      </c>
    </row>
    <row r="639" spans="1:19" ht="20.100000000000001" customHeight="1" x14ac:dyDescent="0.2">
      <c r="A639" s="85" t="str">
        <f>CONCATENATE(TEXT($B639,0),TEXT($C639,0),TEXT($D639,0))</f>
        <v>1421</v>
      </c>
      <c r="B639" s="83">
        <f t="shared" ref="B639:C639" si="660">B638</f>
        <v>14</v>
      </c>
      <c r="C639" s="117">
        <f t="shared" si="660"/>
        <v>2</v>
      </c>
      <c r="D639" s="118">
        <v>1</v>
      </c>
      <c r="E639" s="116" t="str">
        <f>IFERROR(VLOOKUP(CONCATENATE(TEXT($B639,0),TEXT($C639,0),TEXT($D639,0)),'Input and Results'!$S:$V,E$1,),"")</f>
        <v>Amelia Dewar</v>
      </c>
      <c r="F639" s="116" t="str">
        <f>IFERROR(VLOOKUP(CONCATENATE(TEXT($B639,0),TEXT($C639,0),TEXT($D639,0)),'Input and Results'!$S:$V,F$1,),"")</f>
        <v>Berkhamsted</v>
      </c>
      <c r="G639" s="121">
        <f>IFERROR(VLOOKUP(CONCATENATE(TEXT($B639,0),TEXT($C639,0),TEXT($D639,0)),'Input and Results'!$S:$V,G$1,),"")</f>
        <v>47.56</v>
      </c>
      <c r="H639" s="122">
        <v>50.79</v>
      </c>
      <c r="I639" s="123"/>
      <c r="J639" s="124"/>
      <c r="M639" s="131" t="str">
        <f t="shared" si="593"/>
        <v>1</v>
      </c>
      <c r="N639" s="131" t="str">
        <f t="shared" si="594"/>
        <v>14</v>
      </c>
      <c r="O639" s="86" t="str">
        <f>IF(N639&lt;&gt;"",VLOOKUP($N639,'Events and Heat count'!$B:$D,2,)&amp;" - "&amp;VLOOKUP($N639,'Events and Heat count'!$B:$D,3,),"")</f>
        <v>Year 5 Girls - 50m Butterfly</v>
      </c>
      <c r="P639" s="86" t="str">
        <f t="shared" si="595"/>
        <v>2</v>
      </c>
      <c r="Q639" s="83" t="str">
        <f t="shared" si="620"/>
        <v>Amelia Dewar</v>
      </c>
      <c r="R639" s="83" t="str">
        <f t="shared" si="621"/>
        <v>Berkhamsted</v>
      </c>
      <c r="S639" s="99" t="str">
        <f t="shared" si="650"/>
        <v>___________</v>
      </c>
    </row>
    <row r="640" spans="1:19" ht="20.100000000000001" customHeight="1" x14ac:dyDescent="0.2">
      <c r="A640" s="85" t="str">
        <f t="shared" ref="A640:A646" si="661">CONCATENATE(TEXT($B640,0),TEXT($C640,0),TEXT($D640,0))</f>
        <v>1422</v>
      </c>
      <c r="B640" s="83">
        <f t="shared" ref="B640:C640" si="662">B639</f>
        <v>14</v>
      </c>
      <c r="C640" s="117">
        <f t="shared" si="662"/>
        <v>2</v>
      </c>
      <c r="D640" s="118">
        <f>D639+1</f>
        <v>2</v>
      </c>
      <c r="E640" s="116" t="str">
        <f>IFERROR(VLOOKUP(CONCATENATE(TEXT($B640,0),TEXT($C640,0),TEXT($D640,0)),'Input and Results'!$S:$V,E$1,),"")</f>
        <v>Raissa Vickery</v>
      </c>
      <c r="F640" s="116" t="str">
        <f>IFERROR(VLOOKUP(CONCATENATE(TEXT($B640,0),TEXT($C640,0),TEXT($D640,0)),'Input and Results'!$S:$V,F$1,),"")</f>
        <v>St Alban's High Sch</v>
      </c>
      <c r="G640" s="121">
        <f>IFERROR(VLOOKUP(CONCATENATE(TEXT($B640,0),TEXT($C640,0),TEXT($D640,0)),'Input and Results'!$S:$V,G$1,),"")</f>
        <v>45.33</v>
      </c>
      <c r="H640" s="122">
        <v>199.98</v>
      </c>
      <c r="I640" s="123"/>
      <c r="J640" s="124"/>
      <c r="M640" s="131" t="str">
        <f t="shared" si="593"/>
        <v>2</v>
      </c>
      <c r="N640" s="131" t="str">
        <f t="shared" si="594"/>
        <v>14</v>
      </c>
      <c r="O640" s="86" t="str">
        <f>IF(N640&lt;&gt;"",VLOOKUP($N640,'Events and Heat count'!$B:$D,2,)&amp;" - "&amp;VLOOKUP($N640,'Events and Heat count'!$B:$D,3,),"")</f>
        <v>Year 5 Girls - 50m Butterfly</v>
      </c>
      <c r="P640" s="86" t="str">
        <f t="shared" si="595"/>
        <v>2</v>
      </c>
      <c r="Q640" s="83" t="str">
        <f t="shared" si="620"/>
        <v>Raissa Vickery</v>
      </c>
      <c r="R640" s="83" t="str">
        <f t="shared" si="621"/>
        <v>St Alban's High Sch</v>
      </c>
      <c r="S640" s="99" t="str">
        <f t="shared" si="650"/>
        <v>___________</v>
      </c>
    </row>
    <row r="641" spans="1:19" ht="20.100000000000001" customHeight="1" x14ac:dyDescent="0.2">
      <c r="A641" s="85" t="str">
        <f t="shared" si="661"/>
        <v>1423</v>
      </c>
      <c r="B641" s="83">
        <f t="shared" ref="B641:C641" si="663">B640</f>
        <v>14</v>
      </c>
      <c r="C641" s="117">
        <f t="shared" si="663"/>
        <v>2</v>
      </c>
      <c r="D641" s="118">
        <f t="shared" ref="D641:D646" si="664">D640+1</f>
        <v>3</v>
      </c>
      <c r="E641" s="116" t="str">
        <f>IFERROR(VLOOKUP(CONCATENATE(TEXT($B641,0),TEXT($C641,0),TEXT($D641,0)),'Input and Results'!$S:$V,E$1,),"")</f>
        <v>Annie Reynolds</v>
      </c>
      <c r="F641" s="116" t="str">
        <f>IFERROR(VLOOKUP(CONCATENATE(TEXT($B641,0),TEXT($C641,0),TEXT($D641,0)),'Input and Results'!$S:$V,F$1,),"")</f>
        <v>Heatherton House</v>
      </c>
      <c r="G641" s="121">
        <f>IFERROR(VLOOKUP(CONCATENATE(TEXT($B641,0),TEXT($C641,0),TEXT($D641,0)),'Input and Results'!$S:$V,G$1,),"")</f>
        <v>44.44</v>
      </c>
      <c r="H641" s="122">
        <v>45.96</v>
      </c>
      <c r="I641" s="123"/>
      <c r="J641" s="124"/>
      <c r="M641" s="131" t="str">
        <f t="shared" si="593"/>
        <v>3</v>
      </c>
      <c r="N641" s="131" t="str">
        <f t="shared" si="594"/>
        <v>14</v>
      </c>
      <c r="O641" s="86" t="str">
        <f>IF(N641&lt;&gt;"",VLOOKUP($N641,'Events and Heat count'!$B:$D,2,)&amp;" - "&amp;VLOOKUP($N641,'Events and Heat count'!$B:$D,3,),"")</f>
        <v>Year 5 Girls - 50m Butterfly</v>
      </c>
      <c r="P641" s="86" t="str">
        <f t="shared" si="595"/>
        <v>2</v>
      </c>
      <c r="Q641" s="83" t="str">
        <f t="shared" si="620"/>
        <v>Annie Reynolds</v>
      </c>
      <c r="R641" s="83" t="str">
        <f t="shared" si="621"/>
        <v>Heatherton House</v>
      </c>
      <c r="S641" s="99" t="str">
        <f t="shared" si="650"/>
        <v>___________</v>
      </c>
    </row>
    <row r="642" spans="1:19" ht="20.100000000000001" customHeight="1" x14ac:dyDescent="0.2">
      <c r="A642" s="85" t="str">
        <f t="shared" si="661"/>
        <v>1424</v>
      </c>
      <c r="B642" s="83">
        <f t="shared" ref="B642:C642" si="665">B641</f>
        <v>14</v>
      </c>
      <c r="C642" s="117">
        <f t="shared" si="665"/>
        <v>2</v>
      </c>
      <c r="D642" s="118">
        <f t="shared" si="664"/>
        <v>4</v>
      </c>
      <c r="E642" s="116" t="str">
        <f>IFERROR(VLOOKUP(CONCATENATE(TEXT($B642,0),TEXT($C642,0),TEXT($D642,0)),'Input and Results'!$S:$V,E$1,),"")</f>
        <v>Kreswin Smith</v>
      </c>
      <c r="F642" s="116" t="str">
        <f>IFERROR(VLOOKUP(CONCATENATE(TEXT($B642,0),TEXT($C642,0),TEXT($D642,0)),'Input and Results'!$S:$V,F$1,),"")</f>
        <v>Great Missenden</v>
      </c>
      <c r="G642" s="121">
        <f>IFERROR(VLOOKUP(CONCATENATE(TEXT($B642,0),TEXT($C642,0),TEXT($D642,0)),'Input and Results'!$S:$V,G$1,),"")</f>
        <v>39.83</v>
      </c>
      <c r="H642" s="122">
        <v>37.22</v>
      </c>
      <c r="I642" s="123"/>
      <c r="J642" s="124"/>
      <c r="M642" s="131" t="str">
        <f t="shared" si="593"/>
        <v>4</v>
      </c>
      <c r="N642" s="131" t="str">
        <f t="shared" si="594"/>
        <v>14</v>
      </c>
      <c r="O642" s="86" t="str">
        <f>IF(N642&lt;&gt;"",VLOOKUP($N642,'Events and Heat count'!$B:$D,2,)&amp;" - "&amp;VLOOKUP($N642,'Events and Heat count'!$B:$D,3,),"")</f>
        <v>Year 5 Girls - 50m Butterfly</v>
      </c>
      <c r="P642" s="86" t="str">
        <f t="shared" si="595"/>
        <v>2</v>
      </c>
      <c r="Q642" s="83" t="str">
        <f t="shared" si="620"/>
        <v>Kreswin Smith</v>
      </c>
      <c r="R642" s="83" t="str">
        <f t="shared" si="621"/>
        <v>Great Missenden</v>
      </c>
      <c r="S642" s="99" t="str">
        <f t="shared" si="650"/>
        <v>___________</v>
      </c>
    </row>
    <row r="643" spans="1:19" ht="20.100000000000001" customHeight="1" x14ac:dyDescent="0.2">
      <c r="A643" s="85" t="str">
        <f t="shared" si="661"/>
        <v>1425</v>
      </c>
      <c r="B643" s="83">
        <f t="shared" ref="B643:C643" si="666">B642</f>
        <v>14</v>
      </c>
      <c r="C643" s="117">
        <f t="shared" si="666"/>
        <v>2</v>
      </c>
      <c r="D643" s="118">
        <f t="shared" si="664"/>
        <v>5</v>
      </c>
      <c r="E643" s="116" t="str">
        <f>IFERROR(VLOOKUP(CONCATENATE(TEXT($B643,0),TEXT($C643,0),TEXT($D643,0)),'Input and Results'!$S:$V,E$1,),"")</f>
        <v>Tsala Bernholt</v>
      </c>
      <c r="F643" s="116" t="str">
        <f>IFERROR(VLOOKUP(CONCATENATE(TEXT($B643,0),TEXT($C643,0),TEXT($D643,0)),'Input and Results'!$S:$V,F$1,),"")</f>
        <v>Haberdashers Girls</v>
      </c>
      <c r="G643" s="121">
        <f>IFERROR(VLOOKUP(CONCATENATE(TEXT($B643,0),TEXT($C643,0),TEXT($D643,0)),'Input and Results'!$S:$V,G$1,),"")</f>
        <v>36.07</v>
      </c>
      <c r="H643" s="122">
        <v>35.67</v>
      </c>
      <c r="I643" s="123"/>
      <c r="J643" s="124"/>
      <c r="M643" s="131" t="str">
        <f t="shared" si="593"/>
        <v>5</v>
      </c>
      <c r="N643" s="131" t="str">
        <f t="shared" si="594"/>
        <v>14</v>
      </c>
      <c r="O643" s="86" t="str">
        <f>IF(N643&lt;&gt;"",VLOOKUP($N643,'Events and Heat count'!$B:$D,2,)&amp;" - "&amp;VLOOKUP($N643,'Events and Heat count'!$B:$D,3,),"")</f>
        <v>Year 5 Girls - 50m Butterfly</v>
      </c>
      <c r="P643" s="86" t="str">
        <f t="shared" si="595"/>
        <v>2</v>
      </c>
      <c r="Q643" s="83" t="str">
        <f t="shared" si="620"/>
        <v>Tsala Bernholt</v>
      </c>
      <c r="R643" s="83" t="str">
        <f t="shared" si="621"/>
        <v>Haberdashers Girls</v>
      </c>
      <c r="S643" s="99" t="str">
        <f t="shared" si="650"/>
        <v>___________</v>
      </c>
    </row>
    <row r="644" spans="1:19" ht="20.100000000000001" customHeight="1" x14ac:dyDescent="0.2">
      <c r="A644" s="85" t="str">
        <f t="shared" si="661"/>
        <v>1426</v>
      </c>
      <c r="B644" s="83">
        <f t="shared" ref="B644:C644" si="667">B643</f>
        <v>14</v>
      </c>
      <c r="C644" s="117">
        <f t="shared" si="667"/>
        <v>2</v>
      </c>
      <c r="D644" s="118">
        <f t="shared" si="664"/>
        <v>6</v>
      </c>
      <c r="E644" s="116" t="str">
        <f>IFERROR(VLOOKUP(CONCATENATE(TEXT($B644,0),TEXT($C644,0),TEXT($D644,0)),'Input and Results'!$S:$V,E$1,),"")</f>
        <v>Lucy Quill</v>
      </c>
      <c r="F644" s="116" t="str">
        <f>IFERROR(VLOOKUP(CONCATENATE(TEXT($B644,0),TEXT($C644,0),TEXT($D644,0)),'Input and Results'!$S:$V,F$1,),"")</f>
        <v>The Gateway</v>
      </c>
      <c r="G644" s="121">
        <f>IFERROR(VLOOKUP(CONCATENATE(TEXT($B644,0),TEXT($C644,0),TEXT($D644,0)),'Input and Results'!$S:$V,G$1,),"")</f>
        <v>42.18</v>
      </c>
      <c r="H644" s="122">
        <v>42.07</v>
      </c>
      <c r="I644" s="123"/>
      <c r="J644" s="124"/>
      <c r="M644" s="131" t="str">
        <f t="shared" si="593"/>
        <v>6</v>
      </c>
      <c r="N644" s="131" t="str">
        <f t="shared" si="594"/>
        <v>14</v>
      </c>
      <c r="O644" s="86" t="str">
        <f>IF(N644&lt;&gt;"",VLOOKUP($N644,'Events and Heat count'!$B:$D,2,)&amp;" - "&amp;VLOOKUP($N644,'Events and Heat count'!$B:$D,3,),"")</f>
        <v>Year 5 Girls - 50m Butterfly</v>
      </c>
      <c r="P644" s="86" t="str">
        <f t="shared" si="595"/>
        <v>2</v>
      </c>
      <c r="Q644" s="83" t="str">
        <f t="shared" si="620"/>
        <v>Lucy Quill</v>
      </c>
      <c r="R644" s="83" t="str">
        <f t="shared" si="621"/>
        <v>The Gateway</v>
      </c>
      <c r="S644" s="99" t="str">
        <f t="shared" si="650"/>
        <v>___________</v>
      </c>
    </row>
    <row r="645" spans="1:19" ht="20.100000000000001" customHeight="1" x14ac:dyDescent="0.2">
      <c r="A645" s="85" t="str">
        <f t="shared" si="661"/>
        <v>1427</v>
      </c>
      <c r="B645" s="83">
        <f t="shared" ref="B645:C645" si="668">B644</f>
        <v>14</v>
      </c>
      <c r="C645" s="117">
        <f t="shared" si="668"/>
        <v>2</v>
      </c>
      <c r="D645" s="118">
        <f t="shared" si="664"/>
        <v>7</v>
      </c>
      <c r="E645" s="116" t="str">
        <f>IFERROR(VLOOKUP(CONCATENATE(TEXT($B645,0),TEXT($C645,0),TEXT($D645,0)),'Input and Results'!$S:$V,E$1,),"")</f>
        <v>Alexandra Braniff</v>
      </c>
      <c r="F645" s="116" t="str">
        <f>IFERROR(VLOOKUP(CONCATENATE(TEXT($B645,0),TEXT($C645,0),TEXT($D645,0)),'Input and Results'!$S:$V,F$1,),"")</f>
        <v>Cassiobury</v>
      </c>
      <c r="G645" s="121">
        <f>IFERROR(VLOOKUP(CONCATENATE(TEXT($B645,0),TEXT($C645,0),TEXT($D645,0)),'Input and Results'!$S:$V,G$1,),"")</f>
        <v>44.52</v>
      </c>
      <c r="H645" s="122">
        <v>44.24</v>
      </c>
      <c r="I645" s="123"/>
      <c r="J645" s="124"/>
      <c r="M645" s="131" t="str">
        <f t="shared" ref="M645:M708" si="669">IF($A645&lt;&gt;0,MID($A645,4,1),"")</f>
        <v>7</v>
      </c>
      <c r="N645" s="131" t="str">
        <f t="shared" ref="N645:N708" si="670">IF($A645&lt;&gt;0,MID($A645,1,2),"")</f>
        <v>14</v>
      </c>
      <c r="O645" s="86" t="str">
        <f>IF(N645&lt;&gt;"",VLOOKUP($N645,'Events and Heat count'!$B:$D,2,)&amp;" - "&amp;VLOOKUP($N645,'Events and Heat count'!$B:$D,3,),"")</f>
        <v>Year 5 Girls - 50m Butterfly</v>
      </c>
      <c r="P645" s="86" t="str">
        <f t="shared" ref="P645:P708" si="671">IF($A645&lt;&gt;0,MID($A645,3,1),"")</f>
        <v>2</v>
      </c>
      <c r="Q645" s="83" t="str">
        <f t="shared" si="620"/>
        <v>Alexandra Braniff</v>
      </c>
      <c r="R645" s="83" t="str">
        <f t="shared" si="621"/>
        <v>Cassiobury</v>
      </c>
      <c r="S645" s="99" t="str">
        <f t="shared" si="650"/>
        <v>___________</v>
      </c>
    </row>
    <row r="646" spans="1:19" ht="20.100000000000001" customHeight="1" x14ac:dyDescent="0.2">
      <c r="A646" s="85" t="str">
        <f t="shared" si="661"/>
        <v>1428</v>
      </c>
      <c r="B646" s="83">
        <f t="shared" ref="B646:C646" si="672">B645</f>
        <v>14</v>
      </c>
      <c r="C646" s="117">
        <f t="shared" si="672"/>
        <v>2</v>
      </c>
      <c r="D646" s="118">
        <f t="shared" si="664"/>
        <v>8</v>
      </c>
      <c r="E646" s="116" t="str">
        <f>IFERROR(VLOOKUP(CONCATENATE(TEXT($B646,0),TEXT($C646,0),TEXT($D646,0)),'Input and Results'!$S:$V,E$1,),"")</f>
        <v>Vicoria Daley</v>
      </c>
      <c r="F646" s="116" t="str">
        <f>IFERROR(VLOOKUP(CONCATENATE(TEXT($B646,0),TEXT($C646,0),TEXT($D646,0)),'Input and Results'!$S:$V,F$1,),"")</f>
        <v>Maltman's Green</v>
      </c>
      <c r="G646" s="121">
        <f>IFERROR(VLOOKUP(CONCATENATE(TEXT($B646,0),TEXT($C646,0),TEXT($D646,0)),'Input and Results'!$S:$V,G$1,),"")</f>
        <v>46.32</v>
      </c>
      <c r="H646" s="122">
        <v>40.69</v>
      </c>
      <c r="I646" s="123"/>
      <c r="J646" s="124"/>
      <c r="M646" s="131" t="str">
        <f t="shared" si="669"/>
        <v>8</v>
      </c>
      <c r="N646" s="131" t="str">
        <f t="shared" si="670"/>
        <v>14</v>
      </c>
      <c r="O646" s="86" t="str">
        <f>IF(N646&lt;&gt;"",VLOOKUP($N646,'Events and Heat count'!$B:$D,2,)&amp;" - "&amp;VLOOKUP($N646,'Events and Heat count'!$B:$D,3,),"")</f>
        <v>Year 5 Girls - 50m Butterfly</v>
      </c>
      <c r="P646" s="86" t="str">
        <f t="shared" si="671"/>
        <v>2</v>
      </c>
      <c r="Q646" s="83" t="str">
        <f t="shared" si="620"/>
        <v>Vicoria Daley</v>
      </c>
      <c r="R646" s="83" t="str">
        <f t="shared" si="621"/>
        <v>Maltman's Green</v>
      </c>
      <c r="S646" s="99" t="str">
        <f t="shared" si="650"/>
        <v>___________</v>
      </c>
    </row>
    <row r="647" spans="1:19" s="87" customFormat="1" ht="249.95" customHeight="1" x14ac:dyDescent="0.2">
      <c r="B647" s="87">
        <f t="shared" ref="B647:C647" si="673">B646</f>
        <v>14</v>
      </c>
      <c r="C647" s="117">
        <f t="shared" si="673"/>
        <v>2</v>
      </c>
      <c r="D647" s="117"/>
      <c r="E647" s="117"/>
      <c r="F647" s="117"/>
      <c r="G647" s="117"/>
      <c r="H647" s="117"/>
      <c r="I647" s="125"/>
      <c r="J647" s="125"/>
      <c r="M647" s="104" t="str">
        <f t="shared" si="669"/>
        <v/>
      </c>
      <c r="N647" s="104" t="str">
        <f t="shared" si="670"/>
        <v/>
      </c>
      <c r="O647" s="86" t="str">
        <f>IF(N647&lt;&gt;"",VLOOKUP($N647,'Events and Heat count'!$B:$D,2,)&amp;" - "&amp;VLOOKUP($N647,'Events and Heat count'!$B:$D,3,),"")</f>
        <v/>
      </c>
      <c r="P647" s="86" t="str">
        <f t="shared" si="671"/>
        <v/>
      </c>
      <c r="Q647" s="83" t="str">
        <f t="shared" si="620"/>
        <v/>
      </c>
      <c r="R647" s="83" t="str">
        <f t="shared" si="621"/>
        <v/>
      </c>
      <c r="S647" s="99" t="str">
        <f t="shared" si="650"/>
        <v/>
      </c>
    </row>
    <row r="648" spans="1:19" ht="20.100000000000001" customHeight="1" x14ac:dyDescent="0.2">
      <c r="B648" s="83">
        <f>D648</f>
        <v>15</v>
      </c>
      <c r="C648" s="103" t="s">
        <v>368</v>
      </c>
      <c r="D648" s="119">
        <v>15</v>
      </c>
      <c r="E648" s="103" t="s">
        <v>3</v>
      </c>
      <c r="F648" s="103" t="s">
        <v>145</v>
      </c>
      <c r="G648" s="103"/>
      <c r="H648" s="103"/>
      <c r="I648" s="120"/>
      <c r="J648" s="120"/>
      <c r="M648" s="104" t="str">
        <f t="shared" si="669"/>
        <v/>
      </c>
      <c r="N648" s="104" t="str">
        <f t="shared" si="670"/>
        <v/>
      </c>
      <c r="O648" s="86" t="str">
        <f>IF(N648&lt;&gt;"",VLOOKUP($N648,'Events and Heat count'!$B:$D,2,)&amp;" - "&amp;VLOOKUP($N648,'Events and Heat count'!$B:$D,3,),"")</f>
        <v/>
      </c>
      <c r="P648" s="86" t="str">
        <f t="shared" si="671"/>
        <v/>
      </c>
      <c r="Q648" s="83" t="str">
        <f t="shared" si="620"/>
        <v/>
      </c>
      <c r="R648" s="83" t="str">
        <f t="shared" si="621"/>
        <v/>
      </c>
      <c r="S648" s="99" t="str">
        <f t="shared" si="650"/>
        <v/>
      </c>
    </row>
    <row r="649" spans="1:19" ht="5.0999999999999996" customHeight="1" x14ac:dyDescent="0.2">
      <c r="A649" s="85"/>
      <c r="B649" s="83">
        <f t="shared" ref="B649:B651" si="674">B648</f>
        <v>15</v>
      </c>
      <c r="M649" s="104" t="str">
        <f t="shared" si="669"/>
        <v/>
      </c>
      <c r="N649" s="104" t="str">
        <f t="shared" si="670"/>
        <v/>
      </c>
      <c r="O649" s="86" t="str">
        <f>IF(N649&lt;&gt;"",VLOOKUP($N649,'Events and Heat count'!$B:$D,2,)&amp;" - "&amp;VLOOKUP($N649,'Events and Heat count'!$B:$D,3,),"")</f>
        <v/>
      </c>
      <c r="P649" s="86" t="str">
        <f t="shared" si="671"/>
        <v/>
      </c>
      <c r="Q649" s="83" t="str">
        <f t="shared" si="620"/>
        <v/>
      </c>
      <c r="R649" s="83" t="str">
        <f t="shared" si="621"/>
        <v/>
      </c>
      <c r="S649" s="99" t="str">
        <f t="shared" si="650"/>
        <v/>
      </c>
    </row>
    <row r="650" spans="1:19" ht="15" customHeight="1" x14ac:dyDescent="0.2">
      <c r="A650" s="85"/>
      <c r="B650" s="83">
        <f t="shared" si="674"/>
        <v>15</v>
      </c>
      <c r="C650" s="117">
        <f>E650</f>
        <v>1</v>
      </c>
      <c r="D650" s="103" t="s">
        <v>367</v>
      </c>
      <c r="E650" s="119">
        <v>1</v>
      </c>
      <c r="M650" s="104" t="str">
        <f t="shared" si="669"/>
        <v/>
      </c>
      <c r="N650" s="104" t="str">
        <f t="shared" si="670"/>
        <v/>
      </c>
      <c r="O650" s="86" t="str">
        <f>IF(N650&lt;&gt;"",VLOOKUP($N650,'Events and Heat count'!$B:$D,2,)&amp;" - "&amp;VLOOKUP($N650,'Events and Heat count'!$B:$D,3,),"")</f>
        <v/>
      </c>
      <c r="P650" s="86" t="str">
        <f t="shared" si="671"/>
        <v/>
      </c>
      <c r="Q650" s="83" t="str">
        <f t="shared" si="620"/>
        <v/>
      </c>
      <c r="R650" s="83" t="str">
        <f t="shared" si="621"/>
        <v/>
      </c>
      <c r="S650" s="99" t="str">
        <f t="shared" si="650"/>
        <v/>
      </c>
    </row>
    <row r="651" spans="1:19" ht="5.0999999999999996" customHeight="1" x14ac:dyDescent="0.2">
      <c r="A651" s="85"/>
      <c r="B651" s="83">
        <f t="shared" si="674"/>
        <v>15</v>
      </c>
      <c r="C651" s="117">
        <f>C650</f>
        <v>1</v>
      </c>
      <c r="M651" s="104" t="str">
        <f t="shared" si="669"/>
        <v/>
      </c>
      <c r="N651" s="104" t="str">
        <f t="shared" si="670"/>
        <v/>
      </c>
      <c r="O651" s="86" t="str">
        <f>IF(N651&lt;&gt;"",VLOOKUP($N651,'Events and Heat count'!$B:$D,2,)&amp;" - "&amp;VLOOKUP($N651,'Events and Heat count'!$B:$D,3,),"")</f>
        <v/>
      </c>
      <c r="P651" s="86" t="str">
        <f t="shared" si="671"/>
        <v/>
      </c>
      <c r="Q651" s="83" t="str">
        <f t="shared" si="620"/>
        <v/>
      </c>
      <c r="R651" s="83" t="str">
        <f t="shared" si="621"/>
        <v/>
      </c>
      <c r="S651" s="99" t="str">
        <f t="shared" si="650"/>
        <v/>
      </c>
    </row>
    <row r="652" spans="1:19" ht="15" customHeight="1" x14ac:dyDescent="0.2">
      <c r="A652" s="85"/>
      <c r="B652" s="83">
        <f t="shared" ref="B652:C652" si="675">B651</f>
        <v>15</v>
      </c>
      <c r="C652" s="117">
        <f t="shared" si="675"/>
        <v>1</v>
      </c>
      <c r="D652" s="103" t="s">
        <v>366</v>
      </c>
      <c r="E652" s="103" t="s">
        <v>369</v>
      </c>
      <c r="F652" s="103" t="s">
        <v>374</v>
      </c>
      <c r="G652" s="103" t="s">
        <v>380</v>
      </c>
      <c r="H652" s="103"/>
      <c r="I652" s="120" t="s">
        <v>381</v>
      </c>
      <c r="J652" s="120" t="s">
        <v>382</v>
      </c>
      <c r="M652" s="104" t="str">
        <f t="shared" si="669"/>
        <v/>
      </c>
      <c r="N652" s="104" t="str">
        <f t="shared" si="670"/>
        <v/>
      </c>
      <c r="O652" s="86" t="str">
        <f>IF(N652&lt;&gt;"",VLOOKUP($N652,'Events and Heat count'!$B:$D,2,)&amp;" - "&amp;VLOOKUP($N652,'Events and Heat count'!$B:$D,3,),"")</f>
        <v/>
      </c>
      <c r="P652" s="86" t="str">
        <f t="shared" si="671"/>
        <v/>
      </c>
      <c r="Q652" s="83" t="str">
        <f t="shared" si="620"/>
        <v/>
      </c>
      <c r="R652" s="83" t="str">
        <f t="shared" si="621"/>
        <v/>
      </c>
      <c r="S652" s="99" t="str">
        <f t="shared" si="650"/>
        <v/>
      </c>
    </row>
    <row r="653" spans="1:19" ht="20.100000000000001" customHeight="1" x14ac:dyDescent="0.2">
      <c r="A653" s="85" t="str">
        <f>CONCATENATE(TEXT($B653,0),TEXT($C653,0),TEXT($D653,0))</f>
        <v>1511</v>
      </c>
      <c r="B653" s="83">
        <f t="shared" ref="B653:C653" si="676">B652</f>
        <v>15</v>
      </c>
      <c r="C653" s="117">
        <f t="shared" si="676"/>
        <v>1</v>
      </c>
      <c r="D653" s="118">
        <v>1</v>
      </c>
      <c r="E653" s="116" t="str">
        <f>IFERROR(VLOOKUP(CONCATENATE(TEXT($B653,0),TEXT($C653,0),TEXT($D653,0)),'Input and Results'!$S:$V,E$1,),"")</f>
        <v>William Rayfield</v>
      </c>
      <c r="F653" s="116" t="str">
        <f>IFERROR(VLOOKUP(CONCATENATE(TEXT($B653,0),TEXT($C653,0),TEXT($D653,0)),'Input and Results'!$S:$V,F$1,),"")</f>
        <v>Heath Mount</v>
      </c>
      <c r="G653" s="121">
        <f>IFERROR(VLOOKUP(CONCATENATE(TEXT($B653,0),TEXT($C653,0),TEXT($D653,0)),'Input and Results'!$S:$V,G$1,),"")</f>
        <v>49.82</v>
      </c>
      <c r="H653" s="122">
        <v>199.5</v>
      </c>
      <c r="I653" s="123"/>
      <c r="J653" s="124"/>
      <c r="M653" s="131" t="str">
        <f t="shared" si="669"/>
        <v>1</v>
      </c>
      <c r="N653" s="131" t="str">
        <f t="shared" si="670"/>
        <v>15</v>
      </c>
      <c r="O653" s="86" t="str">
        <f>IF(N653&lt;&gt;"",VLOOKUP($N653,'Events and Heat count'!$B:$D,2,)&amp;" - "&amp;VLOOKUP($N653,'Events and Heat count'!$B:$D,3,),"")</f>
        <v>Year 6 Boys - 50m Butterfly</v>
      </c>
      <c r="P653" s="86" t="str">
        <f t="shared" si="671"/>
        <v>1</v>
      </c>
      <c r="Q653" s="83" t="str">
        <f t="shared" si="620"/>
        <v>William Rayfield</v>
      </c>
      <c r="R653" s="83" t="str">
        <f t="shared" si="621"/>
        <v>Heath Mount</v>
      </c>
      <c r="S653" s="99" t="str">
        <f t="shared" si="650"/>
        <v>___________</v>
      </c>
    </row>
    <row r="654" spans="1:19" ht="20.100000000000001" customHeight="1" x14ac:dyDescent="0.2">
      <c r="A654" s="85" t="str">
        <f t="shared" ref="A654:A660" si="677">CONCATENATE(TEXT($B654,0),TEXT($C654,0),TEXT($D654,0))</f>
        <v>1512</v>
      </c>
      <c r="B654" s="83">
        <f t="shared" ref="B654:C654" si="678">B653</f>
        <v>15</v>
      </c>
      <c r="C654" s="117">
        <f t="shared" si="678"/>
        <v>1</v>
      </c>
      <c r="D654" s="118">
        <f>D653+1</f>
        <v>2</v>
      </c>
      <c r="E654" s="116" t="str">
        <f>IFERROR(VLOOKUP(CONCATENATE(TEXT($B654,0),TEXT($C654,0),TEXT($D654,0)),'Input and Results'!$S:$V,E$1,),"")</f>
        <v>Harry Rowlands</v>
      </c>
      <c r="F654" s="116" t="str">
        <f>IFERROR(VLOOKUP(CONCATENATE(TEXT($B654,0),TEXT($C654,0),TEXT($D654,0)),'Input and Results'!$S:$V,F$1,),"")</f>
        <v>Beechwood Park</v>
      </c>
      <c r="G654" s="121">
        <f>IFERROR(VLOOKUP(CONCATENATE(TEXT($B654,0),TEXT($C654,0),TEXT($D654,0)),'Input and Results'!$S:$V,G$1,),"")</f>
        <v>49.37</v>
      </c>
      <c r="H654" s="122">
        <v>47.64</v>
      </c>
      <c r="I654" s="123"/>
      <c r="J654" s="124"/>
      <c r="M654" s="131" t="str">
        <f t="shared" si="669"/>
        <v>2</v>
      </c>
      <c r="N654" s="131" t="str">
        <f t="shared" si="670"/>
        <v>15</v>
      </c>
      <c r="O654" s="86" t="str">
        <f>IF(N654&lt;&gt;"",VLOOKUP($N654,'Events and Heat count'!$B:$D,2,)&amp;" - "&amp;VLOOKUP($N654,'Events and Heat count'!$B:$D,3,),"")</f>
        <v>Year 6 Boys - 50m Butterfly</v>
      </c>
      <c r="P654" s="86" t="str">
        <f t="shared" si="671"/>
        <v>1</v>
      </c>
      <c r="Q654" s="83" t="str">
        <f t="shared" si="620"/>
        <v>Harry Rowlands</v>
      </c>
      <c r="R654" s="83" t="str">
        <f t="shared" si="621"/>
        <v>Beechwood Park</v>
      </c>
      <c r="S654" s="99" t="str">
        <f t="shared" si="650"/>
        <v>___________</v>
      </c>
    </row>
    <row r="655" spans="1:19" ht="20.100000000000001" customHeight="1" x14ac:dyDescent="0.2">
      <c r="A655" s="85" t="str">
        <f t="shared" si="677"/>
        <v>1513</v>
      </c>
      <c r="B655" s="83">
        <f t="shared" ref="B655:C655" si="679">B654</f>
        <v>15</v>
      </c>
      <c r="C655" s="117">
        <f t="shared" si="679"/>
        <v>1</v>
      </c>
      <c r="D655" s="118">
        <f t="shared" ref="D655:D660" si="680">D654+1</f>
        <v>3</v>
      </c>
      <c r="E655" s="116" t="str">
        <f>IFERROR(VLOOKUP(CONCATENATE(TEXT($B655,0),TEXT($C655,0),TEXT($D655,0)),'Input and Results'!$S:$V,E$1,),"")</f>
        <v>Tarran Barfoot</v>
      </c>
      <c r="F655" s="116" t="str">
        <f>IFERROR(VLOOKUP(CONCATENATE(TEXT($B655,0),TEXT($C655,0),TEXT($D655,0)),'Input and Results'!$S:$V,F$1,),"")</f>
        <v>Mandeville</v>
      </c>
      <c r="G655" s="121">
        <f>IFERROR(VLOOKUP(CONCATENATE(TEXT($B655,0),TEXT($C655,0),TEXT($D655,0)),'Input and Results'!$S:$V,G$1,),"")</f>
        <v>48.59</v>
      </c>
      <c r="H655" s="122">
        <v>48.11</v>
      </c>
      <c r="I655" s="123"/>
      <c r="J655" s="124"/>
      <c r="M655" s="131" t="str">
        <f t="shared" si="669"/>
        <v>3</v>
      </c>
      <c r="N655" s="131" t="str">
        <f t="shared" si="670"/>
        <v>15</v>
      </c>
      <c r="O655" s="86" t="str">
        <f>IF(N655&lt;&gt;"",VLOOKUP($N655,'Events and Heat count'!$B:$D,2,)&amp;" - "&amp;VLOOKUP($N655,'Events and Heat count'!$B:$D,3,),"")</f>
        <v>Year 6 Boys - 50m Butterfly</v>
      </c>
      <c r="P655" s="86" t="str">
        <f t="shared" si="671"/>
        <v>1</v>
      </c>
      <c r="Q655" s="83" t="str">
        <f t="shared" si="620"/>
        <v>Tarran Barfoot</v>
      </c>
      <c r="R655" s="83" t="str">
        <f t="shared" si="621"/>
        <v>Mandeville</v>
      </c>
      <c r="S655" s="99" t="str">
        <f t="shared" si="650"/>
        <v>___________</v>
      </c>
    </row>
    <row r="656" spans="1:19" ht="20.100000000000001" customHeight="1" x14ac:dyDescent="0.2">
      <c r="A656" s="85" t="str">
        <f t="shared" si="677"/>
        <v>1514</v>
      </c>
      <c r="B656" s="83">
        <f t="shared" ref="B656:C656" si="681">B655</f>
        <v>15</v>
      </c>
      <c r="C656" s="117">
        <f t="shared" si="681"/>
        <v>1</v>
      </c>
      <c r="D656" s="118">
        <f t="shared" si="680"/>
        <v>4</v>
      </c>
      <c r="E656" s="116" t="str">
        <f>IFERROR(VLOOKUP(CONCATENATE(TEXT($B656,0),TEXT($C656,0),TEXT($D656,0)),'Input and Results'!$S:$V,E$1,),"")</f>
        <v>Noah McCall</v>
      </c>
      <c r="F656" s="116" t="str">
        <f>IFERROR(VLOOKUP(CONCATENATE(TEXT($B656,0),TEXT($C656,0),TEXT($D656,0)),'Input and Results'!$S:$V,F$1,),"")</f>
        <v>Elangeni</v>
      </c>
      <c r="G656" s="121">
        <f>IFERROR(VLOOKUP(CONCATENATE(TEXT($B656,0),TEXT($C656,0),TEXT($D656,0)),'Input and Results'!$S:$V,G$1,),"")</f>
        <v>48.05</v>
      </c>
      <c r="H656" s="122">
        <v>47.28</v>
      </c>
      <c r="I656" s="123"/>
      <c r="J656" s="124"/>
      <c r="M656" s="131" t="str">
        <f t="shared" si="669"/>
        <v>4</v>
      </c>
      <c r="N656" s="131" t="str">
        <f t="shared" si="670"/>
        <v>15</v>
      </c>
      <c r="O656" s="86" t="str">
        <f>IF(N656&lt;&gt;"",VLOOKUP($N656,'Events and Heat count'!$B:$D,2,)&amp;" - "&amp;VLOOKUP($N656,'Events and Heat count'!$B:$D,3,),"")</f>
        <v>Year 6 Boys - 50m Butterfly</v>
      </c>
      <c r="P656" s="86" t="str">
        <f t="shared" si="671"/>
        <v>1</v>
      </c>
      <c r="Q656" s="83" t="str">
        <f t="shared" si="620"/>
        <v>Noah McCall</v>
      </c>
      <c r="R656" s="83" t="str">
        <f t="shared" si="621"/>
        <v>Elangeni</v>
      </c>
      <c r="S656" s="99" t="str">
        <f t="shared" si="650"/>
        <v>___________</v>
      </c>
    </row>
    <row r="657" spans="1:19" ht="20.100000000000001" customHeight="1" x14ac:dyDescent="0.2">
      <c r="A657" s="85" t="str">
        <f t="shared" si="677"/>
        <v>1515</v>
      </c>
      <c r="B657" s="83">
        <f t="shared" ref="B657:C657" si="682">B656</f>
        <v>15</v>
      </c>
      <c r="C657" s="117">
        <f t="shared" si="682"/>
        <v>1</v>
      </c>
      <c r="D657" s="118">
        <f t="shared" si="680"/>
        <v>5</v>
      </c>
      <c r="E657" s="116" t="str">
        <f>IFERROR(VLOOKUP(CONCATENATE(TEXT($B657,0),TEXT($C657,0),TEXT($D657,0)),'Input and Results'!$S:$V,E$1,),"")</f>
        <v>Seve Carrillo de Albornoz</v>
      </c>
      <c r="F657" s="116" t="str">
        <f>IFERROR(VLOOKUP(CONCATENATE(TEXT($B657,0),TEXT($C657,0),TEXT($D657,0)),'Input and Results'!$S:$V,F$1,),"")</f>
        <v>Boxmoor</v>
      </c>
      <c r="G657" s="121">
        <f>IFERROR(VLOOKUP(CONCATENATE(TEXT($B657,0),TEXT($C657,0),TEXT($D657,0)),'Input and Results'!$S:$V,G$1,),"")</f>
        <v>47.03</v>
      </c>
      <c r="H657" s="122">
        <v>53.2</v>
      </c>
      <c r="I657" s="123"/>
      <c r="J657" s="124"/>
      <c r="M657" s="131" t="str">
        <f t="shared" si="669"/>
        <v>5</v>
      </c>
      <c r="N657" s="131" t="str">
        <f t="shared" si="670"/>
        <v>15</v>
      </c>
      <c r="O657" s="86" t="str">
        <f>IF(N657&lt;&gt;"",VLOOKUP($N657,'Events and Heat count'!$B:$D,2,)&amp;" - "&amp;VLOOKUP($N657,'Events and Heat count'!$B:$D,3,),"")</f>
        <v>Year 6 Boys - 50m Butterfly</v>
      </c>
      <c r="P657" s="86" t="str">
        <f t="shared" si="671"/>
        <v>1</v>
      </c>
      <c r="Q657" s="83" t="str">
        <f t="shared" si="620"/>
        <v>Seve Carrillo de Albornoz</v>
      </c>
      <c r="R657" s="83" t="str">
        <f t="shared" si="621"/>
        <v>Boxmoor</v>
      </c>
      <c r="S657" s="99" t="str">
        <f t="shared" si="650"/>
        <v>___________</v>
      </c>
    </row>
    <row r="658" spans="1:19" ht="20.100000000000001" customHeight="1" x14ac:dyDescent="0.2">
      <c r="A658" s="85" t="str">
        <f t="shared" si="677"/>
        <v>1516</v>
      </c>
      <c r="B658" s="83">
        <f t="shared" ref="B658:C658" si="683">B657</f>
        <v>15</v>
      </c>
      <c r="C658" s="117">
        <f t="shared" si="683"/>
        <v>1</v>
      </c>
      <c r="D658" s="118">
        <f t="shared" si="680"/>
        <v>6</v>
      </c>
      <c r="E658" s="116" t="str">
        <f>IFERROR(VLOOKUP(CONCATENATE(TEXT($B658,0),TEXT($C658,0),TEXT($D658,0)),'Input and Results'!$S:$V,E$1,),"")</f>
        <v>Finley Guest</v>
      </c>
      <c r="F658" s="116" t="str">
        <f>IFERROR(VLOOKUP(CONCATENATE(TEXT($B658,0),TEXT($C658,0),TEXT($D658,0)),'Input and Results'!$S:$V,F$1,),"")</f>
        <v>Kings Langley</v>
      </c>
      <c r="G658" s="121">
        <f>IFERROR(VLOOKUP(CONCATENATE(TEXT($B658,0),TEXT($C658,0),TEXT($D658,0)),'Input and Results'!$S:$V,G$1,),"")</f>
        <v>48.28</v>
      </c>
      <c r="H658" s="122">
        <v>46.54</v>
      </c>
      <c r="I658" s="123"/>
      <c r="J658" s="124"/>
      <c r="M658" s="131" t="str">
        <f t="shared" si="669"/>
        <v>6</v>
      </c>
      <c r="N658" s="131" t="str">
        <f t="shared" si="670"/>
        <v>15</v>
      </c>
      <c r="O658" s="86" t="str">
        <f>IF(N658&lt;&gt;"",VLOOKUP($N658,'Events and Heat count'!$B:$D,2,)&amp;" - "&amp;VLOOKUP($N658,'Events and Heat count'!$B:$D,3,),"")</f>
        <v>Year 6 Boys - 50m Butterfly</v>
      </c>
      <c r="P658" s="86" t="str">
        <f t="shared" si="671"/>
        <v>1</v>
      </c>
      <c r="Q658" s="83" t="str">
        <f t="shared" si="620"/>
        <v>Finley Guest</v>
      </c>
      <c r="R658" s="83" t="str">
        <f t="shared" si="621"/>
        <v>Kings Langley</v>
      </c>
      <c r="S658" s="99" t="str">
        <f t="shared" si="650"/>
        <v>___________</v>
      </c>
    </row>
    <row r="659" spans="1:19" ht="20.100000000000001" customHeight="1" x14ac:dyDescent="0.2">
      <c r="A659" s="85" t="str">
        <f t="shared" si="677"/>
        <v>1517</v>
      </c>
      <c r="B659" s="83">
        <f t="shared" ref="B659:C659" si="684">B658</f>
        <v>15</v>
      </c>
      <c r="C659" s="117">
        <f t="shared" si="684"/>
        <v>1</v>
      </c>
      <c r="D659" s="118">
        <f t="shared" si="680"/>
        <v>7</v>
      </c>
      <c r="E659" s="116" t="str">
        <f>IFERROR(VLOOKUP(CONCATENATE(TEXT($B659,0),TEXT($C659,0),TEXT($D659,0)),'Input and Results'!$S:$V,E$1,),"")</f>
        <v>Oliver Denton-Sparke</v>
      </c>
      <c r="F659" s="116" t="str">
        <f>IFERROR(VLOOKUP(CONCATENATE(TEXT($B659,0),TEXT($C659,0),TEXT($D659,0)),'Input and Results'!$S:$V,F$1,),"")</f>
        <v>Grove Road</v>
      </c>
      <c r="G659" s="121">
        <f>IFERROR(VLOOKUP(CONCATENATE(TEXT($B659,0),TEXT($C659,0),TEXT($D659,0)),'Input and Results'!$S:$V,G$1,),"")</f>
        <v>49.1</v>
      </c>
      <c r="H659" s="122">
        <v>51.15</v>
      </c>
      <c r="I659" s="123"/>
      <c r="J659" s="124"/>
      <c r="M659" s="131" t="str">
        <f t="shared" si="669"/>
        <v>7</v>
      </c>
      <c r="N659" s="131" t="str">
        <f t="shared" si="670"/>
        <v>15</v>
      </c>
      <c r="O659" s="86" t="str">
        <f>IF(N659&lt;&gt;"",VLOOKUP($N659,'Events and Heat count'!$B:$D,2,)&amp;" - "&amp;VLOOKUP($N659,'Events and Heat count'!$B:$D,3,),"")</f>
        <v>Year 6 Boys - 50m Butterfly</v>
      </c>
      <c r="P659" s="86" t="str">
        <f t="shared" si="671"/>
        <v>1</v>
      </c>
      <c r="Q659" s="83" t="str">
        <f t="shared" si="620"/>
        <v>Oliver Denton-Sparke</v>
      </c>
      <c r="R659" s="83" t="str">
        <f t="shared" si="621"/>
        <v>Grove Road</v>
      </c>
      <c r="S659" s="99" t="str">
        <f t="shared" si="650"/>
        <v>___________</v>
      </c>
    </row>
    <row r="660" spans="1:19" ht="20.100000000000001" customHeight="1" x14ac:dyDescent="0.2">
      <c r="A660" s="85" t="str">
        <f t="shared" si="677"/>
        <v>1518</v>
      </c>
      <c r="B660" s="83">
        <f t="shared" ref="B660:C660" si="685">B659</f>
        <v>15</v>
      </c>
      <c r="C660" s="117">
        <f t="shared" si="685"/>
        <v>1</v>
      </c>
      <c r="D660" s="118">
        <f t="shared" si="680"/>
        <v>8</v>
      </c>
      <c r="E660" s="116" t="str">
        <f>IFERROR(VLOOKUP(CONCATENATE(TEXT($B660,0),TEXT($C660,0),TEXT($D660,0)),'Input and Results'!$S:$V,E$1,),"")</f>
        <v>James Coleman</v>
      </c>
      <c r="F660" s="116" t="str">
        <f>IFERROR(VLOOKUP(CONCATENATE(TEXT($B660,0),TEXT($C660,0),TEXT($D660,0)),'Input and Results'!$S:$V,F$1,),"")</f>
        <v>Mandeville</v>
      </c>
      <c r="G660" s="121">
        <f>IFERROR(VLOOKUP(CONCATENATE(TEXT($B660,0),TEXT($C660,0),TEXT($D660,0)),'Input and Results'!$S:$V,G$1,),"")</f>
        <v>49.46</v>
      </c>
      <c r="H660" s="122">
        <v>46.43</v>
      </c>
      <c r="I660" s="123"/>
      <c r="J660" s="124"/>
      <c r="M660" s="131" t="str">
        <f t="shared" si="669"/>
        <v>8</v>
      </c>
      <c r="N660" s="131" t="str">
        <f t="shared" si="670"/>
        <v>15</v>
      </c>
      <c r="O660" s="86" t="str">
        <f>IF(N660&lt;&gt;"",VLOOKUP($N660,'Events and Heat count'!$B:$D,2,)&amp;" - "&amp;VLOOKUP($N660,'Events and Heat count'!$B:$D,3,),"")</f>
        <v>Year 6 Boys - 50m Butterfly</v>
      </c>
      <c r="P660" s="86" t="str">
        <f t="shared" si="671"/>
        <v>1</v>
      </c>
      <c r="Q660" s="83" t="str">
        <f t="shared" si="620"/>
        <v>James Coleman</v>
      </c>
      <c r="R660" s="83" t="str">
        <f t="shared" si="621"/>
        <v>Mandeville</v>
      </c>
      <c r="S660" s="99" t="str">
        <f t="shared" si="650"/>
        <v>___________</v>
      </c>
    </row>
    <row r="661" spans="1:19" s="87" customFormat="1" ht="249.95" customHeight="1" x14ac:dyDescent="0.2">
      <c r="B661" s="87">
        <f t="shared" ref="B661:C661" si="686">B660</f>
        <v>15</v>
      </c>
      <c r="C661" s="117">
        <f t="shared" si="686"/>
        <v>1</v>
      </c>
      <c r="D661" s="117"/>
      <c r="E661" s="117"/>
      <c r="F661" s="117"/>
      <c r="G661" s="117"/>
      <c r="H661" s="117"/>
      <c r="I661" s="125"/>
      <c r="J661" s="125"/>
      <c r="M661" s="104" t="str">
        <f t="shared" si="669"/>
        <v/>
      </c>
      <c r="N661" s="104" t="str">
        <f t="shared" si="670"/>
        <v/>
      </c>
      <c r="O661" s="86" t="str">
        <f>IF(N661&lt;&gt;"",VLOOKUP($N661,'Events and Heat count'!$B:$D,2,)&amp;" - "&amp;VLOOKUP($N661,'Events and Heat count'!$B:$D,3,),"")</f>
        <v/>
      </c>
      <c r="P661" s="86" t="str">
        <f t="shared" si="671"/>
        <v/>
      </c>
      <c r="Q661" s="83" t="str">
        <f t="shared" si="620"/>
        <v/>
      </c>
      <c r="R661" s="83" t="str">
        <f t="shared" si="621"/>
        <v/>
      </c>
      <c r="S661" s="99" t="str">
        <f t="shared" si="650"/>
        <v/>
      </c>
    </row>
    <row r="662" spans="1:19" ht="20.100000000000001" customHeight="1" x14ac:dyDescent="0.2">
      <c r="B662" s="83">
        <f t="shared" ref="B662" si="687">B661</f>
        <v>15</v>
      </c>
      <c r="C662" s="103" t="s">
        <v>368</v>
      </c>
      <c r="D662" s="119">
        <f>D648</f>
        <v>15</v>
      </c>
      <c r="E662" s="103" t="str">
        <f t="shared" ref="E662:F662" si="688">E648</f>
        <v>Year 6 Boys</v>
      </c>
      <c r="F662" s="103" t="str">
        <f t="shared" si="688"/>
        <v>50m Butterfly</v>
      </c>
      <c r="G662" s="103"/>
      <c r="H662" s="103"/>
      <c r="I662" s="120"/>
      <c r="J662" s="120"/>
      <c r="M662" s="104" t="str">
        <f t="shared" si="669"/>
        <v/>
      </c>
      <c r="N662" s="104" t="str">
        <f t="shared" si="670"/>
        <v/>
      </c>
      <c r="O662" s="86" t="str">
        <f>IF(N662&lt;&gt;"",VLOOKUP($N662,'Events and Heat count'!$B:$D,2,)&amp;" - "&amp;VLOOKUP($N662,'Events and Heat count'!$B:$D,3,),"")</f>
        <v/>
      </c>
      <c r="P662" s="86" t="str">
        <f t="shared" si="671"/>
        <v/>
      </c>
      <c r="Q662" s="83" t="str">
        <f t="shared" si="620"/>
        <v/>
      </c>
      <c r="R662" s="83" t="str">
        <f t="shared" si="621"/>
        <v/>
      </c>
      <c r="S662" s="99" t="str">
        <f t="shared" si="650"/>
        <v/>
      </c>
    </row>
    <row r="663" spans="1:19" s="87" customFormat="1" ht="5.0999999999999996" customHeight="1" x14ac:dyDescent="0.2">
      <c r="B663" s="87">
        <f t="shared" ref="B663" si="689">B662</f>
        <v>15</v>
      </c>
      <c r="C663" s="117"/>
      <c r="D663" s="117"/>
      <c r="E663" s="117"/>
      <c r="F663" s="117"/>
      <c r="G663" s="117"/>
      <c r="H663" s="117"/>
      <c r="I663" s="125"/>
      <c r="J663" s="125"/>
      <c r="M663" s="104" t="str">
        <f t="shared" si="669"/>
        <v/>
      </c>
      <c r="N663" s="104" t="str">
        <f t="shared" si="670"/>
        <v/>
      </c>
      <c r="O663" s="86" t="str">
        <f>IF(N663&lt;&gt;"",VLOOKUP($N663,'Events and Heat count'!$B:$D,2,)&amp;" - "&amp;VLOOKUP($N663,'Events and Heat count'!$B:$D,3,),"")</f>
        <v/>
      </c>
      <c r="P663" s="86" t="str">
        <f t="shared" si="671"/>
        <v/>
      </c>
      <c r="Q663" s="83" t="str">
        <f t="shared" si="620"/>
        <v/>
      </c>
      <c r="R663" s="83" t="str">
        <f t="shared" si="621"/>
        <v/>
      </c>
      <c r="S663" s="99" t="str">
        <f t="shared" si="650"/>
        <v/>
      </c>
    </row>
    <row r="664" spans="1:19" ht="15" customHeight="1" x14ac:dyDescent="0.2">
      <c r="A664" s="85"/>
      <c r="B664" s="83">
        <f t="shared" ref="B664" si="690">B663</f>
        <v>15</v>
      </c>
      <c r="C664" s="117">
        <f>E664</f>
        <v>2</v>
      </c>
      <c r="D664" s="103" t="s">
        <v>367</v>
      </c>
      <c r="E664" s="119">
        <v>2</v>
      </c>
      <c r="M664" s="104" t="str">
        <f t="shared" si="669"/>
        <v/>
      </c>
      <c r="N664" s="104" t="str">
        <f t="shared" si="670"/>
        <v/>
      </c>
      <c r="O664" s="86" t="str">
        <f>IF(N664&lt;&gt;"",VLOOKUP($N664,'Events and Heat count'!$B:$D,2,)&amp;" - "&amp;VLOOKUP($N664,'Events and Heat count'!$B:$D,3,),"")</f>
        <v/>
      </c>
      <c r="P664" s="86" t="str">
        <f t="shared" si="671"/>
        <v/>
      </c>
      <c r="Q664" s="83" t="str">
        <f t="shared" si="620"/>
        <v/>
      </c>
      <c r="R664" s="83" t="str">
        <f t="shared" si="621"/>
        <v/>
      </c>
      <c r="S664" s="99" t="str">
        <f t="shared" si="650"/>
        <v/>
      </c>
    </row>
    <row r="665" spans="1:19" ht="5.0999999999999996" customHeight="1" x14ac:dyDescent="0.2">
      <c r="A665" s="85"/>
      <c r="B665" s="83">
        <f t="shared" ref="B665" si="691">B664</f>
        <v>15</v>
      </c>
      <c r="C665" s="117">
        <f>C664</f>
        <v>2</v>
      </c>
      <c r="M665" s="104" t="str">
        <f t="shared" si="669"/>
        <v/>
      </c>
      <c r="N665" s="104" t="str">
        <f t="shared" si="670"/>
        <v/>
      </c>
      <c r="O665" s="86" t="str">
        <f>IF(N665&lt;&gt;"",VLOOKUP($N665,'Events and Heat count'!$B:$D,2,)&amp;" - "&amp;VLOOKUP($N665,'Events and Heat count'!$B:$D,3,),"")</f>
        <v/>
      </c>
      <c r="P665" s="86" t="str">
        <f t="shared" si="671"/>
        <v/>
      </c>
      <c r="Q665" s="83" t="str">
        <f t="shared" si="620"/>
        <v/>
      </c>
      <c r="R665" s="83" t="str">
        <f t="shared" si="621"/>
        <v/>
      </c>
      <c r="S665" s="99" t="str">
        <f t="shared" si="650"/>
        <v/>
      </c>
    </row>
    <row r="666" spans="1:19" ht="15" customHeight="1" x14ac:dyDescent="0.2">
      <c r="A666" s="85"/>
      <c r="B666" s="83">
        <f t="shared" ref="B666:C666" si="692">B665</f>
        <v>15</v>
      </c>
      <c r="C666" s="117">
        <f t="shared" si="692"/>
        <v>2</v>
      </c>
      <c r="D666" s="103" t="s">
        <v>366</v>
      </c>
      <c r="E666" s="103" t="s">
        <v>369</v>
      </c>
      <c r="F666" s="103" t="s">
        <v>374</v>
      </c>
      <c r="G666" s="103" t="s">
        <v>380</v>
      </c>
      <c r="H666" s="103"/>
      <c r="I666" s="120" t="s">
        <v>381</v>
      </c>
      <c r="J666" s="120" t="s">
        <v>382</v>
      </c>
      <c r="M666" s="104" t="str">
        <f t="shared" si="669"/>
        <v/>
      </c>
      <c r="N666" s="104" t="str">
        <f t="shared" si="670"/>
        <v/>
      </c>
      <c r="O666" s="86" t="str">
        <f>IF(N666&lt;&gt;"",VLOOKUP($N666,'Events and Heat count'!$B:$D,2,)&amp;" - "&amp;VLOOKUP($N666,'Events and Heat count'!$B:$D,3,),"")</f>
        <v/>
      </c>
      <c r="P666" s="86" t="str">
        <f t="shared" si="671"/>
        <v/>
      </c>
      <c r="Q666" s="83" t="str">
        <f t="shared" si="620"/>
        <v/>
      </c>
      <c r="R666" s="83" t="str">
        <f t="shared" si="621"/>
        <v/>
      </c>
      <c r="S666" s="99" t="str">
        <f t="shared" si="650"/>
        <v/>
      </c>
    </row>
    <row r="667" spans="1:19" ht="20.100000000000001" customHeight="1" x14ac:dyDescent="0.2">
      <c r="A667" s="85" t="str">
        <f>CONCATENATE(TEXT($B667,0),TEXT($C667,0),TEXT($D667,0))</f>
        <v>1521</v>
      </c>
      <c r="B667" s="83">
        <f t="shared" ref="B667:C667" si="693">B666</f>
        <v>15</v>
      </c>
      <c r="C667" s="117">
        <f t="shared" si="693"/>
        <v>2</v>
      </c>
      <c r="D667" s="118">
        <v>1</v>
      </c>
      <c r="E667" s="116" t="str">
        <f>IFERROR(VLOOKUP(CONCATENATE(TEXT($B667,0),TEXT($C667,0),TEXT($D667,0)),'Input and Results'!$S:$V,E$1,),"")</f>
        <v>Alexander Kalverboer</v>
      </c>
      <c r="F667" s="116" t="str">
        <f>IFERROR(VLOOKUP(CONCATENATE(TEXT($B667,0),TEXT($C667,0),TEXT($D667,0)),'Input and Results'!$S:$V,F$1,),"")</f>
        <v>Westbrook Hay</v>
      </c>
      <c r="G667" s="121">
        <f>IFERROR(VLOOKUP(CONCATENATE(TEXT($B667,0),TEXT($C667,0),TEXT($D667,0)),'Input and Results'!$S:$V,G$1,),"")</f>
        <v>46.77</v>
      </c>
      <c r="H667" s="122">
        <v>199.49</v>
      </c>
      <c r="I667" s="123"/>
      <c r="J667" s="124"/>
      <c r="M667" s="131" t="str">
        <f t="shared" si="669"/>
        <v>1</v>
      </c>
      <c r="N667" s="131" t="str">
        <f t="shared" si="670"/>
        <v>15</v>
      </c>
      <c r="O667" s="86" t="str">
        <f>IF(N667&lt;&gt;"",VLOOKUP($N667,'Events and Heat count'!$B:$D,2,)&amp;" - "&amp;VLOOKUP($N667,'Events and Heat count'!$B:$D,3,),"")</f>
        <v>Year 6 Boys - 50m Butterfly</v>
      </c>
      <c r="P667" s="86" t="str">
        <f t="shared" si="671"/>
        <v>2</v>
      </c>
      <c r="Q667" s="83" t="str">
        <f t="shared" si="620"/>
        <v>Alexander Kalverboer</v>
      </c>
      <c r="R667" s="83" t="str">
        <f t="shared" si="621"/>
        <v>Westbrook Hay</v>
      </c>
      <c r="S667" s="99" t="str">
        <f t="shared" si="650"/>
        <v>___________</v>
      </c>
    </row>
    <row r="668" spans="1:19" ht="20.100000000000001" customHeight="1" x14ac:dyDescent="0.2">
      <c r="A668" s="85" t="str">
        <f t="shared" ref="A668:A674" si="694">CONCATENATE(TEXT($B668,0),TEXT($C668,0),TEXT($D668,0))</f>
        <v>1522</v>
      </c>
      <c r="B668" s="83">
        <f t="shared" ref="B668:C668" si="695">B667</f>
        <v>15</v>
      </c>
      <c r="C668" s="117">
        <f t="shared" si="695"/>
        <v>2</v>
      </c>
      <c r="D668" s="118">
        <f>D667+1</f>
        <v>2</v>
      </c>
      <c r="E668" s="116" t="str">
        <f>IFERROR(VLOOKUP(CONCATENATE(TEXT($B668,0),TEXT($C668,0),TEXT($D668,0)),'Input and Results'!$S:$V,E$1,),"")</f>
        <v>Harry Gibb</v>
      </c>
      <c r="F668" s="116" t="str">
        <f>IFERROR(VLOOKUP(CONCATENATE(TEXT($B668,0),TEXT($C668,0),TEXT($D668,0)),'Input and Results'!$S:$V,F$1,),"")</f>
        <v>Chalfont St Peter</v>
      </c>
      <c r="G668" s="121">
        <f>IFERROR(VLOOKUP(CONCATENATE(TEXT($B668,0),TEXT($C668,0),TEXT($D668,0)),'Input and Results'!$S:$V,G$1,),"")</f>
        <v>45.69</v>
      </c>
      <c r="H668" s="122">
        <v>46.26</v>
      </c>
      <c r="I668" s="123"/>
      <c r="J668" s="124"/>
      <c r="M668" s="131" t="str">
        <f t="shared" si="669"/>
        <v>2</v>
      </c>
      <c r="N668" s="131" t="str">
        <f t="shared" si="670"/>
        <v>15</v>
      </c>
      <c r="O668" s="86" t="str">
        <f>IF(N668&lt;&gt;"",VLOOKUP($N668,'Events and Heat count'!$B:$D,2,)&amp;" - "&amp;VLOOKUP($N668,'Events and Heat count'!$B:$D,3,),"")</f>
        <v>Year 6 Boys - 50m Butterfly</v>
      </c>
      <c r="P668" s="86" t="str">
        <f t="shared" si="671"/>
        <v>2</v>
      </c>
      <c r="Q668" s="83" t="str">
        <f t="shared" ref="Q668:Q731" si="696">IF($A668&lt;&gt;0,VLOOKUP($A668,$A:$F,5,),"")</f>
        <v>Harry Gibb</v>
      </c>
      <c r="R668" s="83" t="str">
        <f t="shared" ref="R668:R731" si="697">IF($A668&lt;&gt;0,VLOOKUP($A668,$A:$F,6,),"")</f>
        <v>Chalfont St Peter</v>
      </c>
      <c r="S668" s="99" t="str">
        <f t="shared" si="650"/>
        <v>___________</v>
      </c>
    </row>
    <row r="669" spans="1:19" ht="20.100000000000001" customHeight="1" x14ac:dyDescent="0.2">
      <c r="A669" s="85" t="str">
        <f t="shared" si="694"/>
        <v>1523</v>
      </c>
      <c r="B669" s="83">
        <f t="shared" ref="B669:C669" si="698">B668</f>
        <v>15</v>
      </c>
      <c r="C669" s="117">
        <f t="shared" si="698"/>
        <v>2</v>
      </c>
      <c r="D669" s="118">
        <f t="shared" ref="D669:D674" si="699">D668+1</f>
        <v>3</v>
      </c>
      <c r="E669" s="116" t="str">
        <f>IFERROR(VLOOKUP(CONCATENATE(TEXT($B669,0),TEXT($C669,0),TEXT($D669,0)),'Input and Results'!$S:$V,E$1,),"")</f>
        <v>Matthew Jones</v>
      </c>
      <c r="F669" s="116" t="str">
        <f>IFERROR(VLOOKUP(CONCATENATE(TEXT($B669,0),TEXT($C669,0),TEXT($D669,0)),'Input and Results'!$S:$V,F$1,),"")</f>
        <v>The Beacon</v>
      </c>
      <c r="G669" s="121">
        <f>IFERROR(VLOOKUP(CONCATENATE(TEXT($B669,0),TEXT($C669,0),TEXT($D669,0)),'Input and Results'!$S:$V,G$1,),"")</f>
        <v>42.65</v>
      </c>
      <c r="H669" s="122">
        <v>42.85</v>
      </c>
      <c r="I669" s="123"/>
      <c r="J669" s="124"/>
      <c r="M669" s="131" t="str">
        <f t="shared" si="669"/>
        <v>3</v>
      </c>
      <c r="N669" s="131" t="str">
        <f t="shared" si="670"/>
        <v>15</v>
      </c>
      <c r="O669" s="86" t="str">
        <f>IF(N669&lt;&gt;"",VLOOKUP($N669,'Events and Heat count'!$B:$D,2,)&amp;" - "&amp;VLOOKUP($N669,'Events and Heat count'!$B:$D,3,),"")</f>
        <v>Year 6 Boys - 50m Butterfly</v>
      </c>
      <c r="P669" s="86" t="str">
        <f t="shared" si="671"/>
        <v>2</v>
      </c>
      <c r="Q669" s="83" t="str">
        <f t="shared" si="696"/>
        <v>Matthew Jones</v>
      </c>
      <c r="R669" s="83" t="str">
        <f t="shared" si="697"/>
        <v>The Beacon</v>
      </c>
      <c r="S669" s="99" t="str">
        <f t="shared" si="650"/>
        <v>___________</v>
      </c>
    </row>
    <row r="670" spans="1:19" ht="20.100000000000001" customHeight="1" x14ac:dyDescent="0.2">
      <c r="A670" s="85" t="str">
        <f t="shared" si="694"/>
        <v>1524</v>
      </c>
      <c r="B670" s="83">
        <f t="shared" ref="B670:C670" si="700">B669</f>
        <v>15</v>
      </c>
      <c r="C670" s="117">
        <f t="shared" si="700"/>
        <v>2</v>
      </c>
      <c r="D670" s="118">
        <f t="shared" si="699"/>
        <v>4</v>
      </c>
      <c r="E670" s="116" t="str">
        <f>IFERROR(VLOOKUP(CONCATENATE(TEXT($B670,0),TEXT($C670,0),TEXT($D670,0)),'Input and Results'!$S:$V,E$1,),"")</f>
        <v>Freddie Lucas</v>
      </c>
      <c r="F670" s="116" t="str">
        <f>IFERROR(VLOOKUP(CONCATENATE(TEXT($B670,0),TEXT($C670,0),TEXT($D670,0)),'Input and Results'!$S:$V,F$1,),"")</f>
        <v>Chalfont St Peter</v>
      </c>
      <c r="G670" s="121">
        <f>IFERROR(VLOOKUP(CONCATENATE(TEXT($B670,0),TEXT($C670,0),TEXT($D670,0)),'Input and Results'!$S:$V,G$1,),"")</f>
        <v>41.67</v>
      </c>
      <c r="H670" s="122">
        <v>41.74</v>
      </c>
      <c r="I670" s="123"/>
      <c r="J670" s="124"/>
      <c r="M670" s="131" t="str">
        <f t="shared" si="669"/>
        <v>4</v>
      </c>
      <c r="N670" s="131" t="str">
        <f t="shared" si="670"/>
        <v>15</v>
      </c>
      <c r="O670" s="86" t="str">
        <f>IF(N670&lt;&gt;"",VLOOKUP($N670,'Events and Heat count'!$B:$D,2,)&amp;" - "&amp;VLOOKUP($N670,'Events and Heat count'!$B:$D,3,),"")</f>
        <v>Year 6 Boys - 50m Butterfly</v>
      </c>
      <c r="P670" s="86" t="str">
        <f t="shared" si="671"/>
        <v>2</v>
      </c>
      <c r="Q670" s="83" t="str">
        <f t="shared" si="696"/>
        <v>Freddie Lucas</v>
      </c>
      <c r="R670" s="83" t="str">
        <f t="shared" si="697"/>
        <v>Chalfont St Peter</v>
      </c>
      <c r="S670" s="99" t="str">
        <f t="shared" si="650"/>
        <v>___________</v>
      </c>
    </row>
    <row r="671" spans="1:19" ht="20.100000000000001" customHeight="1" x14ac:dyDescent="0.2">
      <c r="A671" s="85" t="str">
        <f t="shared" si="694"/>
        <v>1525</v>
      </c>
      <c r="B671" s="83">
        <f t="shared" ref="B671:C671" si="701">B670</f>
        <v>15</v>
      </c>
      <c r="C671" s="117">
        <f t="shared" si="701"/>
        <v>2</v>
      </c>
      <c r="D671" s="118">
        <f t="shared" si="699"/>
        <v>5</v>
      </c>
      <c r="E671" s="116" t="str">
        <f>IFERROR(VLOOKUP(CONCATENATE(TEXT($B671,0),TEXT($C671,0),TEXT($D671,0)),'Input and Results'!$S:$V,E$1,),"")</f>
        <v>James Atwell</v>
      </c>
      <c r="F671" s="116" t="str">
        <f>IFERROR(VLOOKUP(CONCATENATE(TEXT($B671,0),TEXT($C671,0),TEXT($D671,0)),'Input and Results'!$S:$V,F$1,),"")</f>
        <v>The Grove Jnr</v>
      </c>
      <c r="G671" s="121">
        <f>IFERROR(VLOOKUP(CONCATENATE(TEXT($B671,0),TEXT($C671,0),TEXT($D671,0)),'Input and Results'!$S:$V,G$1,),"")</f>
        <v>41.52</v>
      </c>
      <c r="H671" s="122">
        <v>40.409999999999997</v>
      </c>
      <c r="I671" s="123"/>
      <c r="J671" s="124"/>
      <c r="M671" s="131" t="str">
        <f t="shared" si="669"/>
        <v>5</v>
      </c>
      <c r="N671" s="131" t="str">
        <f t="shared" si="670"/>
        <v>15</v>
      </c>
      <c r="O671" s="86" t="str">
        <f>IF(N671&lt;&gt;"",VLOOKUP($N671,'Events and Heat count'!$B:$D,2,)&amp;" - "&amp;VLOOKUP($N671,'Events and Heat count'!$B:$D,3,),"")</f>
        <v>Year 6 Boys - 50m Butterfly</v>
      </c>
      <c r="P671" s="86" t="str">
        <f t="shared" si="671"/>
        <v>2</v>
      </c>
      <c r="Q671" s="83" t="str">
        <f t="shared" si="696"/>
        <v>James Atwell</v>
      </c>
      <c r="R671" s="83" t="str">
        <f t="shared" si="697"/>
        <v>The Grove Jnr</v>
      </c>
      <c r="S671" s="99" t="str">
        <f t="shared" si="650"/>
        <v>___________</v>
      </c>
    </row>
    <row r="672" spans="1:19" ht="20.100000000000001" customHeight="1" x14ac:dyDescent="0.2">
      <c r="A672" s="85" t="str">
        <f t="shared" si="694"/>
        <v>1526</v>
      </c>
      <c r="B672" s="83">
        <f t="shared" ref="B672:C672" si="702">B671</f>
        <v>15</v>
      </c>
      <c r="C672" s="117">
        <f t="shared" si="702"/>
        <v>2</v>
      </c>
      <c r="D672" s="118">
        <f t="shared" si="699"/>
        <v>6</v>
      </c>
      <c r="E672" s="116" t="str">
        <f>IFERROR(VLOOKUP(CONCATENATE(TEXT($B672,0),TEXT($C672,0),TEXT($D672,0)),'Input and Results'!$S:$V,E$1,),"")</f>
        <v>Christopher Carradine</v>
      </c>
      <c r="F672" s="116" t="str">
        <f>IFERROR(VLOOKUP(CONCATENATE(TEXT($B672,0),TEXT($C672,0),TEXT($D672,0)),'Input and Results'!$S:$V,F$1,),"")</f>
        <v>Gayhurst School</v>
      </c>
      <c r="G672" s="121">
        <f>IFERROR(VLOOKUP(CONCATENATE(TEXT($B672,0),TEXT($C672,0),TEXT($D672,0)),'Input and Results'!$S:$V,G$1,),"")</f>
        <v>42.5</v>
      </c>
      <c r="H672" s="122">
        <v>47.59</v>
      </c>
      <c r="I672" s="123"/>
      <c r="J672" s="124"/>
      <c r="M672" s="131" t="str">
        <f t="shared" si="669"/>
        <v>6</v>
      </c>
      <c r="N672" s="131" t="str">
        <f t="shared" si="670"/>
        <v>15</v>
      </c>
      <c r="O672" s="86" t="str">
        <f>IF(N672&lt;&gt;"",VLOOKUP($N672,'Events and Heat count'!$B:$D,2,)&amp;" - "&amp;VLOOKUP($N672,'Events and Heat count'!$B:$D,3,),"")</f>
        <v>Year 6 Boys - 50m Butterfly</v>
      </c>
      <c r="P672" s="86" t="str">
        <f t="shared" si="671"/>
        <v>2</v>
      </c>
      <c r="Q672" s="83" t="str">
        <f t="shared" si="696"/>
        <v>Christopher Carradine</v>
      </c>
      <c r="R672" s="83" t="str">
        <f t="shared" si="697"/>
        <v>Gayhurst School</v>
      </c>
      <c r="S672" s="99" t="str">
        <f t="shared" si="650"/>
        <v>___________</v>
      </c>
    </row>
    <row r="673" spans="1:19" ht="20.100000000000001" customHeight="1" x14ac:dyDescent="0.2">
      <c r="A673" s="85" t="str">
        <f t="shared" si="694"/>
        <v>1527</v>
      </c>
      <c r="B673" s="83">
        <f t="shared" ref="B673:C673" si="703">B672</f>
        <v>15</v>
      </c>
      <c r="C673" s="117">
        <f t="shared" si="703"/>
        <v>2</v>
      </c>
      <c r="D673" s="118">
        <f t="shared" si="699"/>
        <v>7</v>
      </c>
      <c r="E673" s="116" t="str">
        <f>IFERROR(VLOOKUP(CONCATENATE(TEXT($B673,0),TEXT($C673,0),TEXT($D673,0)),'Input and Results'!$S:$V,E$1,),"")</f>
        <v>Tristan Woolven</v>
      </c>
      <c r="F673" s="116" t="str">
        <f>IFERROR(VLOOKUP(CONCATENATE(TEXT($B673,0),TEXT($C673,0),TEXT($D673,0)),'Input and Results'!$S:$V,F$1,),"")</f>
        <v>Thorpe House</v>
      </c>
      <c r="G673" s="121">
        <f>IFERROR(VLOOKUP(CONCATENATE(TEXT($B673,0),TEXT($C673,0),TEXT($D673,0)),'Input and Results'!$S:$V,G$1,),"")</f>
        <v>42.66</v>
      </c>
      <c r="H673" s="122">
        <v>44.39</v>
      </c>
      <c r="I673" s="123"/>
      <c r="J673" s="124"/>
      <c r="M673" s="131" t="str">
        <f t="shared" si="669"/>
        <v>7</v>
      </c>
      <c r="N673" s="131" t="str">
        <f t="shared" si="670"/>
        <v>15</v>
      </c>
      <c r="O673" s="86" t="str">
        <f>IF(N673&lt;&gt;"",VLOOKUP($N673,'Events and Heat count'!$B:$D,2,)&amp;" - "&amp;VLOOKUP($N673,'Events and Heat count'!$B:$D,3,),"")</f>
        <v>Year 6 Boys - 50m Butterfly</v>
      </c>
      <c r="P673" s="86" t="str">
        <f t="shared" si="671"/>
        <v>2</v>
      </c>
      <c r="Q673" s="83" t="str">
        <f t="shared" si="696"/>
        <v>Tristan Woolven</v>
      </c>
      <c r="R673" s="83" t="str">
        <f t="shared" si="697"/>
        <v>Thorpe House</v>
      </c>
      <c r="S673" s="99" t="str">
        <f t="shared" si="650"/>
        <v>___________</v>
      </c>
    </row>
    <row r="674" spans="1:19" ht="20.100000000000001" customHeight="1" x14ac:dyDescent="0.2">
      <c r="A674" s="85" t="str">
        <f t="shared" si="694"/>
        <v>1528</v>
      </c>
      <c r="B674" s="83">
        <f t="shared" ref="B674:C674" si="704">B673</f>
        <v>15</v>
      </c>
      <c r="C674" s="117">
        <f t="shared" si="704"/>
        <v>2</v>
      </c>
      <c r="D674" s="118">
        <f t="shared" si="699"/>
        <v>8</v>
      </c>
      <c r="E674" s="116" t="str">
        <f>IFERROR(VLOOKUP(CONCATENATE(TEXT($B674,0),TEXT($C674,0),TEXT($D674,0)),'Input and Results'!$S:$V,E$1,),"")</f>
        <v>Mac Lothian</v>
      </c>
      <c r="F674" s="116" t="str">
        <f>IFERROR(VLOOKUP(CONCATENATE(TEXT($B674,0),TEXT($C674,0),TEXT($D674,0)),'Input and Results'!$S:$V,F$1,),"")</f>
        <v>Gayhurst School</v>
      </c>
      <c r="G674" s="121">
        <f>IFERROR(VLOOKUP(CONCATENATE(TEXT($B674,0),TEXT($C674,0),TEXT($D674,0)),'Input and Results'!$S:$V,G$1,),"")</f>
        <v>46.19</v>
      </c>
      <c r="H674" s="122">
        <v>199.48</v>
      </c>
      <c r="I674" s="123"/>
      <c r="J674" s="124"/>
      <c r="M674" s="131" t="str">
        <f t="shared" si="669"/>
        <v>8</v>
      </c>
      <c r="N674" s="131" t="str">
        <f t="shared" si="670"/>
        <v>15</v>
      </c>
      <c r="O674" s="86" t="str">
        <f>IF(N674&lt;&gt;"",VLOOKUP($N674,'Events and Heat count'!$B:$D,2,)&amp;" - "&amp;VLOOKUP($N674,'Events and Heat count'!$B:$D,3,),"")</f>
        <v>Year 6 Boys - 50m Butterfly</v>
      </c>
      <c r="P674" s="86" t="str">
        <f t="shared" si="671"/>
        <v>2</v>
      </c>
      <c r="Q674" s="83" t="str">
        <f t="shared" si="696"/>
        <v>Mac Lothian</v>
      </c>
      <c r="R674" s="83" t="str">
        <f t="shared" si="697"/>
        <v>Gayhurst School</v>
      </c>
      <c r="S674" s="99" t="str">
        <f t="shared" si="650"/>
        <v>___________</v>
      </c>
    </row>
    <row r="675" spans="1:19" s="87" customFormat="1" ht="249.95" customHeight="1" x14ac:dyDescent="0.2">
      <c r="B675" s="87">
        <f t="shared" ref="B675:C675" si="705">B674</f>
        <v>15</v>
      </c>
      <c r="C675" s="117">
        <f t="shared" si="705"/>
        <v>2</v>
      </c>
      <c r="D675" s="117"/>
      <c r="E675" s="117"/>
      <c r="F675" s="117"/>
      <c r="G675" s="117"/>
      <c r="H675" s="117"/>
      <c r="I675" s="125"/>
      <c r="J675" s="125"/>
      <c r="M675" s="104" t="str">
        <f t="shared" si="669"/>
        <v/>
      </c>
      <c r="N675" s="104" t="str">
        <f t="shared" si="670"/>
        <v/>
      </c>
      <c r="O675" s="86" t="str">
        <f>IF(N675&lt;&gt;"",VLOOKUP($N675,'Events and Heat count'!$B:$D,2,)&amp;" - "&amp;VLOOKUP($N675,'Events and Heat count'!$B:$D,3,),"")</f>
        <v/>
      </c>
      <c r="P675" s="86" t="str">
        <f t="shared" si="671"/>
        <v/>
      </c>
      <c r="Q675" s="83" t="str">
        <f t="shared" si="696"/>
        <v/>
      </c>
      <c r="R675" s="83" t="str">
        <f t="shared" si="697"/>
        <v/>
      </c>
      <c r="S675" s="99" t="str">
        <f t="shared" si="650"/>
        <v/>
      </c>
    </row>
    <row r="676" spans="1:19" ht="20.100000000000001" customHeight="1" x14ac:dyDescent="0.2">
      <c r="B676" s="83">
        <f t="shared" ref="B676" si="706">B675</f>
        <v>15</v>
      </c>
      <c r="C676" s="103" t="s">
        <v>368</v>
      </c>
      <c r="D676" s="119">
        <f>D662</f>
        <v>15</v>
      </c>
      <c r="E676" s="103" t="str">
        <f t="shared" ref="E676:F676" si="707">E662</f>
        <v>Year 6 Boys</v>
      </c>
      <c r="F676" s="103" t="str">
        <f t="shared" si="707"/>
        <v>50m Butterfly</v>
      </c>
      <c r="G676" s="103"/>
      <c r="H676" s="103"/>
      <c r="I676" s="120"/>
      <c r="J676" s="120"/>
      <c r="M676" s="104" t="str">
        <f t="shared" si="669"/>
        <v/>
      </c>
      <c r="N676" s="104" t="str">
        <f t="shared" si="670"/>
        <v/>
      </c>
      <c r="O676" s="86" t="str">
        <f>IF(N676&lt;&gt;"",VLOOKUP($N676,'Events and Heat count'!$B:$D,2,)&amp;" - "&amp;VLOOKUP($N676,'Events and Heat count'!$B:$D,3,),"")</f>
        <v/>
      </c>
      <c r="P676" s="86" t="str">
        <f t="shared" si="671"/>
        <v/>
      </c>
      <c r="Q676" s="83" t="str">
        <f t="shared" si="696"/>
        <v/>
      </c>
      <c r="R676" s="83" t="str">
        <f t="shared" si="697"/>
        <v/>
      </c>
      <c r="S676" s="99" t="str">
        <f t="shared" si="650"/>
        <v/>
      </c>
    </row>
    <row r="677" spans="1:19" s="87" customFormat="1" ht="5.0999999999999996" customHeight="1" x14ac:dyDescent="0.2">
      <c r="B677" s="87">
        <f t="shared" ref="B677" si="708">B676</f>
        <v>15</v>
      </c>
      <c r="C677" s="117"/>
      <c r="D677" s="117"/>
      <c r="E677" s="117"/>
      <c r="F677" s="117"/>
      <c r="G677" s="117"/>
      <c r="H677" s="117"/>
      <c r="I677" s="125"/>
      <c r="J677" s="125"/>
      <c r="M677" s="104" t="str">
        <f t="shared" si="669"/>
        <v/>
      </c>
      <c r="N677" s="104" t="str">
        <f t="shared" si="670"/>
        <v/>
      </c>
      <c r="O677" s="86" t="str">
        <f>IF(N677&lt;&gt;"",VLOOKUP($N677,'Events and Heat count'!$B:$D,2,)&amp;" - "&amp;VLOOKUP($N677,'Events and Heat count'!$B:$D,3,),"")</f>
        <v/>
      </c>
      <c r="P677" s="86" t="str">
        <f t="shared" si="671"/>
        <v/>
      </c>
      <c r="Q677" s="83" t="str">
        <f t="shared" si="696"/>
        <v/>
      </c>
      <c r="R677" s="83" t="str">
        <f t="shared" si="697"/>
        <v/>
      </c>
      <c r="S677" s="99" t="str">
        <f t="shared" si="650"/>
        <v/>
      </c>
    </row>
    <row r="678" spans="1:19" ht="15" customHeight="1" x14ac:dyDescent="0.2">
      <c r="A678" s="85"/>
      <c r="B678" s="83">
        <f t="shared" ref="B678" si="709">B677</f>
        <v>15</v>
      </c>
      <c r="C678" s="117">
        <f>E678</f>
        <v>3</v>
      </c>
      <c r="D678" s="103" t="s">
        <v>367</v>
      </c>
      <c r="E678" s="119">
        <v>3</v>
      </c>
      <c r="M678" s="104" t="str">
        <f t="shared" si="669"/>
        <v/>
      </c>
      <c r="N678" s="104" t="str">
        <f t="shared" si="670"/>
        <v/>
      </c>
      <c r="O678" s="86" t="str">
        <f>IF(N678&lt;&gt;"",VLOOKUP($N678,'Events and Heat count'!$B:$D,2,)&amp;" - "&amp;VLOOKUP($N678,'Events and Heat count'!$B:$D,3,),"")</f>
        <v/>
      </c>
      <c r="P678" s="86" t="str">
        <f t="shared" si="671"/>
        <v/>
      </c>
      <c r="Q678" s="83" t="str">
        <f t="shared" si="696"/>
        <v/>
      </c>
      <c r="R678" s="83" t="str">
        <f t="shared" si="697"/>
        <v/>
      </c>
      <c r="S678" s="99" t="str">
        <f t="shared" si="650"/>
        <v/>
      </c>
    </row>
    <row r="679" spans="1:19" ht="5.0999999999999996" customHeight="1" x14ac:dyDescent="0.2">
      <c r="A679" s="85"/>
      <c r="B679" s="83">
        <f t="shared" ref="B679" si="710">B678</f>
        <v>15</v>
      </c>
      <c r="C679" s="117">
        <f>C678</f>
        <v>3</v>
      </c>
      <c r="M679" s="104" t="str">
        <f t="shared" si="669"/>
        <v/>
      </c>
      <c r="N679" s="104" t="str">
        <f t="shared" si="670"/>
        <v/>
      </c>
      <c r="O679" s="86" t="str">
        <f>IF(N679&lt;&gt;"",VLOOKUP($N679,'Events and Heat count'!$B:$D,2,)&amp;" - "&amp;VLOOKUP($N679,'Events and Heat count'!$B:$D,3,),"")</f>
        <v/>
      </c>
      <c r="P679" s="86" t="str">
        <f t="shared" si="671"/>
        <v/>
      </c>
      <c r="Q679" s="83" t="str">
        <f t="shared" si="696"/>
        <v/>
      </c>
      <c r="R679" s="83" t="str">
        <f t="shared" si="697"/>
        <v/>
      </c>
      <c r="S679" s="99" t="str">
        <f t="shared" si="650"/>
        <v/>
      </c>
    </row>
    <row r="680" spans="1:19" ht="15" customHeight="1" x14ac:dyDescent="0.2">
      <c r="A680" s="85"/>
      <c r="B680" s="83">
        <f t="shared" ref="B680:C680" si="711">B679</f>
        <v>15</v>
      </c>
      <c r="C680" s="117">
        <f t="shared" si="711"/>
        <v>3</v>
      </c>
      <c r="D680" s="103" t="s">
        <v>366</v>
      </c>
      <c r="E680" s="103" t="s">
        <v>369</v>
      </c>
      <c r="F680" s="103" t="s">
        <v>374</v>
      </c>
      <c r="G680" s="103" t="s">
        <v>380</v>
      </c>
      <c r="H680" s="103"/>
      <c r="I680" s="120" t="s">
        <v>381</v>
      </c>
      <c r="J680" s="120" t="s">
        <v>382</v>
      </c>
      <c r="M680" s="104" t="str">
        <f t="shared" si="669"/>
        <v/>
      </c>
      <c r="N680" s="104" t="str">
        <f t="shared" si="670"/>
        <v/>
      </c>
      <c r="O680" s="86" t="str">
        <f>IF(N680&lt;&gt;"",VLOOKUP($N680,'Events and Heat count'!$B:$D,2,)&amp;" - "&amp;VLOOKUP($N680,'Events and Heat count'!$B:$D,3,),"")</f>
        <v/>
      </c>
      <c r="P680" s="86" t="str">
        <f t="shared" si="671"/>
        <v/>
      </c>
      <c r="Q680" s="83" t="str">
        <f t="shared" si="696"/>
        <v/>
      </c>
      <c r="R680" s="83" t="str">
        <f t="shared" si="697"/>
        <v/>
      </c>
      <c r="S680" s="99" t="str">
        <f t="shared" si="650"/>
        <v/>
      </c>
    </row>
    <row r="681" spans="1:19" ht="20.100000000000001" customHeight="1" x14ac:dyDescent="0.2">
      <c r="A681" s="85" t="str">
        <f>CONCATENATE(TEXT($B681,0),TEXT($C681,0),TEXT($D681,0))</f>
        <v>1531</v>
      </c>
      <c r="B681" s="83">
        <f t="shared" ref="B681:C681" si="712">B680</f>
        <v>15</v>
      </c>
      <c r="C681" s="117">
        <f t="shared" si="712"/>
        <v>3</v>
      </c>
      <c r="D681" s="118">
        <v>1</v>
      </c>
      <c r="E681" s="116" t="str">
        <f>IFERROR(VLOOKUP(CONCATENATE(TEXT($B681,0),TEXT($C681,0),TEXT($D681,0)),'Input and Results'!$S:$V,E$1,),"")</f>
        <v>Tommy Maidment</v>
      </c>
      <c r="F681" s="116" t="str">
        <f>IFERROR(VLOOKUP(CONCATENATE(TEXT($B681,0),TEXT($C681,0),TEXT($D681,0)),'Input and Results'!$S:$V,F$1,),"")</f>
        <v>Westbrook Hay</v>
      </c>
      <c r="G681" s="121">
        <f>IFERROR(VLOOKUP(CONCATENATE(TEXT($B681,0),TEXT($C681,0),TEXT($D681,0)),'Input and Results'!$S:$V,G$1,),"")</f>
        <v>40.200000000000003</v>
      </c>
      <c r="H681" s="122">
        <v>42.12</v>
      </c>
      <c r="I681" s="123"/>
      <c r="J681" s="124"/>
      <c r="M681" s="131" t="str">
        <f t="shared" si="669"/>
        <v>1</v>
      </c>
      <c r="N681" s="131" t="str">
        <f t="shared" si="670"/>
        <v>15</v>
      </c>
      <c r="O681" s="86" t="str">
        <f>IF(N681&lt;&gt;"",VLOOKUP($N681,'Events and Heat count'!$B:$D,2,)&amp;" - "&amp;VLOOKUP($N681,'Events and Heat count'!$B:$D,3,),"")</f>
        <v>Year 6 Boys - 50m Butterfly</v>
      </c>
      <c r="P681" s="86" t="str">
        <f t="shared" si="671"/>
        <v>3</v>
      </c>
      <c r="Q681" s="83" t="str">
        <f t="shared" si="696"/>
        <v>Tommy Maidment</v>
      </c>
      <c r="R681" s="83" t="str">
        <f t="shared" si="697"/>
        <v>Westbrook Hay</v>
      </c>
      <c r="S681" s="99" t="str">
        <f t="shared" si="650"/>
        <v>___________</v>
      </c>
    </row>
    <row r="682" spans="1:19" ht="20.100000000000001" customHeight="1" x14ac:dyDescent="0.2">
      <c r="A682" s="85" t="str">
        <f t="shared" ref="A682:A688" si="713">CONCATENATE(TEXT($B682,0),TEXT($C682,0),TEXT($D682,0))</f>
        <v>1532</v>
      </c>
      <c r="B682" s="83">
        <f t="shared" ref="B682:C682" si="714">B681</f>
        <v>15</v>
      </c>
      <c r="C682" s="117">
        <f t="shared" si="714"/>
        <v>3</v>
      </c>
      <c r="D682" s="118">
        <f>D681+1</f>
        <v>2</v>
      </c>
      <c r="E682" s="116" t="str">
        <f>IFERROR(VLOOKUP(CONCATENATE(TEXT($B682,0),TEXT($C682,0),TEXT($D682,0)),'Input and Results'!$S:$V,E$1,),"")</f>
        <v>George  Mowbray</v>
      </c>
      <c r="F682" s="116" t="str">
        <f>IFERROR(VLOOKUP(CONCATENATE(TEXT($B682,0),TEXT($C682,0),TEXT($D682,0)),'Input and Results'!$S:$V,F$1,),"")</f>
        <v>Elangeni</v>
      </c>
      <c r="G682" s="121">
        <f>IFERROR(VLOOKUP(CONCATENATE(TEXT($B682,0),TEXT($C682,0),TEXT($D682,0)),'Input and Results'!$S:$V,G$1,),"")</f>
        <v>39.270000000000003</v>
      </c>
      <c r="H682" s="122">
        <v>39.01</v>
      </c>
      <c r="I682" s="123"/>
      <c r="J682" s="124"/>
      <c r="M682" s="131" t="str">
        <f t="shared" si="669"/>
        <v>2</v>
      </c>
      <c r="N682" s="131" t="str">
        <f t="shared" si="670"/>
        <v>15</v>
      </c>
      <c r="O682" s="86" t="str">
        <f>IF(N682&lt;&gt;"",VLOOKUP($N682,'Events and Heat count'!$B:$D,2,)&amp;" - "&amp;VLOOKUP($N682,'Events and Heat count'!$B:$D,3,),"")</f>
        <v>Year 6 Boys - 50m Butterfly</v>
      </c>
      <c r="P682" s="86" t="str">
        <f t="shared" si="671"/>
        <v>3</v>
      </c>
      <c r="Q682" s="83" t="str">
        <f t="shared" si="696"/>
        <v>George  Mowbray</v>
      </c>
      <c r="R682" s="83" t="str">
        <f t="shared" si="697"/>
        <v>Elangeni</v>
      </c>
      <c r="S682" s="99" t="str">
        <f t="shared" si="650"/>
        <v>___________</v>
      </c>
    </row>
    <row r="683" spans="1:19" ht="20.100000000000001" customHeight="1" x14ac:dyDescent="0.2">
      <c r="A683" s="85" t="str">
        <f t="shared" si="713"/>
        <v>1533</v>
      </c>
      <c r="B683" s="83">
        <f t="shared" ref="B683:C683" si="715">B682</f>
        <v>15</v>
      </c>
      <c r="C683" s="117">
        <f t="shared" si="715"/>
        <v>3</v>
      </c>
      <c r="D683" s="118">
        <f t="shared" ref="D683:D688" si="716">D682+1</f>
        <v>3</v>
      </c>
      <c r="E683" s="116" t="str">
        <f>IFERROR(VLOOKUP(CONCATENATE(TEXT($B683,0),TEXT($C683,0),TEXT($D683,0)),'Input and Results'!$S:$V,E$1,),"")</f>
        <v>Max Arnold</v>
      </c>
      <c r="F683" s="116" t="str">
        <f>IFERROR(VLOOKUP(CONCATENATE(TEXT($B683,0),TEXT($C683,0),TEXT($D683,0)),'Input and Results'!$S:$V,F$1,),"")</f>
        <v>Milwards School</v>
      </c>
      <c r="G683" s="121">
        <f>IFERROR(VLOOKUP(CONCATENATE(TEXT($B683,0),TEXT($C683,0),TEXT($D683,0)),'Input and Results'!$S:$V,G$1,),"")</f>
        <v>38.49</v>
      </c>
      <c r="H683" s="122">
        <v>37.950000000000003</v>
      </c>
      <c r="I683" s="123"/>
      <c r="J683" s="124"/>
      <c r="M683" s="131" t="str">
        <f t="shared" si="669"/>
        <v>3</v>
      </c>
      <c r="N683" s="131" t="str">
        <f t="shared" si="670"/>
        <v>15</v>
      </c>
      <c r="O683" s="86" t="str">
        <f>IF(N683&lt;&gt;"",VLOOKUP($N683,'Events and Heat count'!$B:$D,2,)&amp;" - "&amp;VLOOKUP($N683,'Events and Heat count'!$B:$D,3,),"")</f>
        <v>Year 6 Boys - 50m Butterfly</v>
      </c>
      <c r="P683" s="86" t="str">
        <f t="shared" si="671"/>
        <v>3</v>
      </c>
      <c r="Q683" s="83" t="str">
        <f t="shared" si="696"/>
        <v>Max Arnold</v>
      </c>
      <c r="R683" s="83" t="str">
        <f t="shared" si="697"/>
        <v>Milwards School</v>
      </c>
      <c r="S683" s="99" t="str">
        <f t="shared" si="650"/>
        <v>___________</v>
      </c>
    </row>
    <row r="684" spans="1:19" ht="20.100000000000001" customHeight="1" x14ac:dyDescent="0.2">
      <c r="A684" s="85" t="str">
        <f t="shared" si="713"/>
        <v>1534</v>
      </c>
      <c r="B684" s="83">
        <f t="shared" ref="B684:C684" si="717">B683</f>
        <v>15</v>
      </c>
      <c r="C684" s="117">
        <f t="shared" si="717"/>
        <v>3</v>
      </c>
      <c r="D684" s="118">
        <f t="shared" si="716"/>
        <v>4</v>
      </c>
      <c r="E684" s="116" t="str">
        <f>IFERROR(VLOOKUP(CONCATENATE(TEXT($B684,0),TEXT($C684,0),TEXT($D684,0)),'Input and Results'!$S:$V,E$1,),"")</f>
        <v>Eamon Bradley</v>
      </c>
      <c r="F684" s="116" t="str">
        <f>IFERROR(VLOOKUP(CONCATENATE(TEXT($B684,0),TEXT($C684,0),TEXT($D684,0)),'Input and Results'!$S:$V,F$1,),"")</f>
        <v>Bedford</v>
      </c>
      <c r="G684" s="121">
        <f>IFERROR(VLOOKUP(CONCATENATE(TEXT($B684,0),TEXT($C684,0),TEXT($D684,0)),'Input and Results'!$S:$V,G$1,),"")</f>
        <v>38.340000000000003</v>
      </c>
      <c r="H684" s="122">
        <v>36.07</v>
      </c>
      <c r="I684" s="123"/>
      <c r="J684" s="124"/>
      <c r="M684" s="131" t="str">
        <f t="shared" si="669"/>
        <v>4</v>
      </c>
      <c r="N684" s="131" t="str">
        <f t="shared" si="670"/>
        <v>15</v>
      </c>
      <c r="O684" s="86" t="str">
        <f>IF(N684&lt;&gt;"",VLOOKUP($N684,'Events and Heat count'!$B:$D,2,)&amp;" - "&amp;VLOOKUP($N684,'Events and Heat count'!$B:$D,3,),"")</f>
        <v>Year 6 Boys - 50m Butterfly</v>
      </c>
      <c r="P684" s="86" t="str">
        <f t="shared" si="671"/>
        <v>3</v>
      </c>
      <c r="Q684" s="83" t="str">
        <f t="shared" si="696"/>
        <v>Eamon Bradley</v>
      </c>
      <c r="R684" s="83" t="str">
        <f t="shared" si="697"/>
        <v>Bedford</v>
      </c>
      <c r="S684" s="99" t="str">
        <f t="shared" si="650"/>
        <v>___________</v>
      </c>
    </row>
    <row r="685" spans="1:19" ht="20.100000000000001" customHeight="1" x14ac:dyDescent="0.2">
      <c r="A685" s="85" t="str">
        <f t="shared" si="713"/>
        <v>1535</v>
      </c>
      <c r="B685" s="83">
        <f t="shared" ref="B685:C685" si="718">B684</f>
        <v>15</v>
      </c>
      <c r="C685" s="117">
        <f t="shared" si="718"/>
        <v>3</v>
      </c>
      <c r="D685" s="118">
        <f t="shared" si="716"/>
        <v>5</v>
      </c>
      <c r="E685" s="116" t="str">
        <f>IFERROR(VLOOKUP(CONCATENATE(TEXT($B685,0),TEXT($C685,0),TEXT($D685,0)),'Input and Results'!$S:$V,E$1,),"")</f>
        <v>Joshua Heesom</v>
      </c>
      <c r="F685" s="116" t="str">
        <f>IFERROR(VLOOKUP(CONCATENATE(TEXT($B685,0),TEXT($C685,0),TEXT($D685,0)),'Input and Results'!$S:$V,F$1,),"")</f>
        <v>Pope Paul</v>
      </c>
      <c r="G685" s="121">
        <f>IFERROR(VLOOKUP(CONCATENATE(TEXT($B685,0),TEXT($C685,0),TEXT($D685,0)),'Input and Results'!$S:$V,G$1,),"")</f>
        <v>37.520000000000003</v>
      </c>
      <c r="H685" s="122">
        <v>36.5</v>
      </c>
      <c r="I685" s="123"/>
      <c r="J685" s="124"/>
      <c r="M685" s="131" t="str">
        <f t="shared" si="669"/>
        <v>5</v>
      </c>
      <c r="N685" s="131" t="str">
        <f t="shared" si="670"/>
        <v>15</v>
      </c>
      <c r="O685" s="86" t="str">
        <f>IF(N685&lt;&gt;"",VLOOKUP($N685,'Events and Heat count'!$B:$D,2,)&amp;" - "&amp;VLOOKUP($N685,'Events and Heat count'!$B:$D,3,),"")</f>
        <v>Year 6 Boys - 50m Butterfly</v>
      </c>
      <c r="P685" s="86" t="str">
        <f t="shared" si="671"/>
        <v>3</v>
      </c>
      <c r="Q685" s="83" t="str">
        <f t="shared" si="696"/>
        <v>Joshua Heesom</v>
      </c>
      <c r="R685" s="83" t="str">
        <f t="shared" si="697"/>
        <v>Pope Paul</v>
      </c>
      <c r="S685" s="99" t="str">
        <f t="shared" si="650"/>
        <v>___________</v>
      </c>
    </row>
    <row r="686" spans="1:19" ht="20.100000000000001" customHeight="1" x14ac:dyDescent="0.2">
      <c r="A686" s="85" t="str">
        <f t="shared" si="713"/>
        <v>1536</v>
      </c>
      <c r="B686" s="83">
        <f t="shared" ref="B686:C686" si="719">B685</f>
        <v>15</v>
      </c>
      <c r="C686" s="117">
        <f t="shared" si="719"/>
        <v>3</v>
      </c>
      <c r="D686" s="118">
        <f t="shared" si="716"/>
        <v>6</v>
      </c>
      <c r="E686" s="116" t="str">
        <f>IFERROR(VLOOKUP(CONCATENATE(TEXT($B686,0),TEXT($C686,0),TEXT($D686,0)),'Input and Results'!$S:$V,E$1,),"")</f>
        <v>Alex Cooper</v>
      </c>
      <c r="F686" s="116" t="str">
        <f>IFERROR(VLOOKUP(CONCATENATE(TEXT($B686,0),TEXT($C686,0),TEXT($D686,0)),'Input and Results'!$S:$V,F$1,),"")</f>
        <v>Polehampton</v>
      </c>
      <c r="G686" s="121">
        <f>IFERROR(VLOOKUP(CONCATENATE(TEXT($B686,0),TEXT($C686,0),TEXT($D686,0)),'Input and Results'!$S:$V,G$1,),"")</f>
        <v>38.35</v>
      </c>
      <c r="H686" s="122">
        <v>36.28</v>
      </c>
      <c r="I686" s="123"/>
      <c r="J686" s="124"/>
      <c r="M686" s="131" t="str">
        <f t="shared" si="669"/>
        <v>6</v>
      </c>
      <c r="N686" s="131" t="str">
        <f t="shared" si="670"/>
        <v>15</v>
      </c>
      <c r="O686" s="86" t="str">
        <f>IF(N686&lt;&gt;"",VLOOKUP($N686,'Events and Heat count'!$B:$D,2,)&amp;" - "&amp;VLOOKUP($N686,'Events and Heat count'!$B:$D,3,),"")</f>
        <v>Year 6 Boys - 50m Butterfly</v>
      </c>
      <c r="P686" s="86" t="str">
        <f t="shared" si="671"/>
        <v>3</v>
      </c>
      <c r="Q686" s="83" t="str">
        <f t="shared" si="696"/>
        <v>Alex Cooper</v>
      </c>
      <c r="R686" s="83" t="str">
        <f t="shared" si="697"/>
        <v>Polehampton</v>
      </c>
      <c r="S686" s="99" t="str">
        <f t="shared" si="650"/>
        <v>___________</v>
      </c>
    </row>
    <row r="687" spans="1:19" ht="20.100000000000001" customHeight="1" x14ac:dyDescent="0.2">
      <c r="A687" s="85" t="str">
        <f t="shared" si="713"/>
        <v>1537</v>
      </c>
      <c r="B687" s="83">
        <f t="shared" ref="B687:C687" si="720">B686</f>
        <v>15</v>
      </c>
      <c r="C687" s="117">
        <f t="shared" si="720"/>
        <v>3</v>
      </c>
      <c r="D687" s="118">
        <f t="shared" si="716"/>
        <v>7</v>
      </c>
      <c r="E687" s="116" t="str">
        <f>IFERROR(VLOOKUP(CONCATENATE(TEXT($B687,0),TEXT($C687,0),TEXT($D687,0)),'Input and Results'!$S:$V,E$1,),"")</f>
        <v>Luke Pollen-Brooks</v>
      </c>
      <c r="F687" s="116" t="str">
        <f>IFERROR(VLOOKUP(CONCATENATE(TEXT($B687,0),TEXT($C687,0),TEXT($D687,0)),'Input and Results'!$S:$V,F$1,),"")</f>
        <v>Bedford</v>
      </c>
      <c r="G687" s="121">
        <f>IFERROR(VLOOKUP(CONCATENATE(TEXT($B687,0),TEXT($C687,0),TEXT($D687,0)),'Input and Results'!$S:$V,G$1,),"")</f>
        <v>39.1</v>
      </c>
      <c r="H687" s="122">
        <v>199.47</v>
      </c>
      <c r="I687" s="123"/>
      <c r="J687" s="124"/>
      <c r="M687" s="131" t="str">
        <f t="shared" si="669"/>
        <v>7</v>
      </c>
      <c r="N687" s="131" t="str">
        <f t="shared" si="670"/>
        <v>15</v>
      </c>
      <c r="O687" s="86" t="str">
        <f>IF(N687&lt;&gt;"",VLOOKUP($N687,'Events and Heat count'!$B:$D,2,)&amp;" - "&amp;VLOOKUP($N687,'Events and Heat count'!$B:$D,3,),"")</f>
        <v>Year 6 Boys - 50m Butterfly</v>
      </c>
      <c r="P687" s="86" t="str">
        <f t="shared" si="671"/>
        <v>3</v>
      </c>
      <c r="Q687" s="83" t="str">
        <f t="shared" si="696"/>
        <v>Luke Pollen-Brooks</v>
      </c>
      <c r="R687" s="83" t="str">
        <f t="shared" si="697"/>
        <v>Bedford</v>
      </c>
      <c r="S687" s="99" t="str">
        <f t="shared" si="650"/>
        <v>___________</v>
      </c>
    </row>
    <row r="688" spans="1:19" ht="20.100000000000001" customHeight="1" x14ac:dyDescent="0.2">
      <c r="A688" s="85" t="str">
        <f t="shared" si="713"/>
        <v>1538</v>
      </c>
      <c r="B688" s="83">
        <f t="shared" ref="B688:C688" si="721">B687</f>
        <v>15</v>
      </c>
      <c r="C688" s="117">
        <f t="shared" si="721"/>
        <v>3</v>
      </c>
      <c r="D688" s="118">
        <f t="shared" si="716"/>
        <v>8</v>
      </c>
      <c r="E688" s="116" t="str">
        <f>IFERROR(VLOOKUP(CONCATENATE(TEXT($B688,0),TEXT($C688,0),TEXT($D688,0)),'Input and Results'!$S:$V,E$1,),"")</f>
        <v>James Kaye</v>
      </c>
      <c r="F688" s="116" t="str">
        <f>IFERROR(VLOOKUP(CONCATENATE(TEXT($B688,0),TEXT($C688,0),TEXT($D688,0)),'Input and Results'!$S:$V,F$1,),"")</f>
        <v>Haberdashers Boys</v>
      </c>
      <c r="G688" s="121">
        <f>IFERROR(VLOOKUP(CONCATENATE(TEXT($B688,0),TEXT($C688,0),TEXT($D688,0)),'Input and Results'!$S:$V,G$1,),"")</f>
        <v>39.909999999999997</v>
      </c>
      <c r="H688" s="122">
        <v>36.229999999999997</v>
      </c>
      <c r="I688" s="123"/>
      <c r="J688" s="124"/>
      <c r="M688" s="131" t="str">
        <f t="shared" si="669"/>
        <v>8</v>
      </c>
      <c r="N688" s="131" t="str">
        <f t="shared" si="670"/>
        <v>15</v>
      </c>
      <c r="O688" s="86" t="str">
        <f>IF(N688&lt;&gt;"",VLOOKUP($N688,'Events and Heat count'!$B:$D,2,)&amp;" - "&amp;VLOOKUP($N688,'Events and Heat count'!$B:$D,3,),"")</f>
        <v>Year 6 Boys - 50m Butterfly</v>
      </c>
      <c r="P688" s="86" t="str">
        <f t="shared" si="671"/>
        <v>3</v>
      </c>
      <c r="Q688" s="83" t="str">
        <f t="shared" si="696"/>
        <v>James Kaye</v>
      </c>
      <c r="R688" s="83" t="str">
        <f t="shared" si="697"/>
        <v>Haberdashers Boys</v>
      </c>
      <c r="S688" s="99" t="str">
        <f t="shared" si="650"/>
        <v>___________</v>
      </c>
    </row>
    <row r="689" spans="1:19" s="87" customFormat="1" ht="249.95" customHeight="1" x14ac:dyDescent="0.2">
      <c r="B689" s="87">
        <f t="shared" ref="B689:C689" si="722">B688</f>
        <v>15</v>
      </c>
      <c r="C689" s="117">
        <f t="shared" si="722"/>
        <v>3</v>
      </c>
      <c r="D689" s="117"/>
      <c r="E689" s="117"/>
      <c r="F689" s="117"/>
      <c r="G689" s="117"/>
      <c r="H689" s="117"/>
      <c r="I689" s="125"/>
      <c r="J689" s="125"/>
      <c r="M689" s="104" t="str">
        <f t="shared" si="669"/>
        <v/>
      </c>
      <c r="N689" s="104" t="str">
        <f t="shared" si="670"/>
        <v/>
      </c>
      <c r="O689" s="86" t="str">
        <f>IF(N689&lt;&gt;"",VLOOKUP($N689,'Events and Heat count'!$B:$D,2,)&amp;" - "&amp;VLOOKUP($N689,'Events and Heat count'!$B:$D,3,),"")</f>
        <v/>
      </c>
      <c r="P689" s="86" t="str">
        <f t="shared" si="671"/>
        <v/>
      </c>
      <c r="Q689" s="83" t="str">
        <f t="shared" si="696"/>
        <v/>
      </c>
      <c r="R689" s="83" t="str">
        <f t="shared" si="697"/>
        <v/>
      </c>
      <c r="S689" s="99" t="str">
        <f t="shared" si="650"/>
        <v/>
      </c>
    </row>
    <row r="690" spans="1:19" ht="20.100000000000001" customHeight="1" x14ac:dyDescent="0.2">
      <c r="B690" s="83">
        <f>D690</f>
        <v>16</v>
      </c>
      <c r="C690" s="103" t="s">
        <v>368</v>
      </c>
      <c r="D690" s="119">
        <v>16</v>
      </c>
      <c r="E690" s="103" t="s">
        <v>4</v>
      </c>
      <c r="F690" s="103" t="s">
        <v>145</v>
      </c>
      <c r="G690" s="103"/>
      <c r="H690" s="103"/>
      <c r="I690" s="120"/>
      <c r="J690" s="120"/>
      <c r="M690" s="104" t="str">
        <f t="shared" si="669"/>
        <v/>
      </c>
      <c r="N690" s="104" t="str">
        <f t="shared" si="670"/>
        <v/>
      </c>
      <c r="O690" s="86" t="str">
        <f>IF(N690&lt;&gt;"",VLOOKUP($N690,'Events and Heat count'!$B:$D,2,)&amp;" - "&amp;VLOOKUP($N690,'Events and Heat count'!$B:$D,3,),"")</f>
        <v/>
      </c>
      <c r="P690" s="86" t="str">
        <f t="shared" si="671"/>
        <v/>
      </c>
      <c r="Q690" s="83" t="str">
        <f t="shared" si="696"/>
        <v/>
      </c>
      <c r="R690" s="83" t="str">
        <f t="shared" si="697"/>
        <v/>
      </c>
      <c r="S690" s="99" t="str">
        <f t="shared" si="650"/>
        <v/>
      </c>
    </row>
    <row r="691" spans="1:19" ht="5.0999999999999996" customHeight="1" x14ac:dyDescent="0.2">
      <c r="A691" s="85"/>
      <c r="B691" s="83">
        <f t="shared" ref="B691:B693" si="723">B690</f>
        <v>16</v>
      </c>
      <c r="M691" s="104" t="str">
        <f t="shared" si="669"/>
        <v/>
      </c>
      <c r="N691" s="104" t="str">
        <f t="shared" si="670"/>
        <v/>
      </c>
      <c r="O691" s="86" t="str">
        <f>IF(N691&lt;&gt;"",VLOOKUP($N691,'Events and Heat count'!$B:$D,2,)&amp;" - "&amp;VLOOKUP($N691,'Events and Heat count'!$B:$D,3,),"")</f>
        <v/>
      </c>
      <c r="P691" s="86" t="str">
        <f t="shared" si="671"/>
        <v/>
      </c>
      <c r="Q691" s="83" t="str">
        <f t="shared" si="696"/>
        <v/>
      </c>
      <c r="R691" s="83" t="str">
        <f t="shared" si="697"/>
        <v/>
      </c>
      <c r="S691" s="99" t="str">
        <f t="shared" si="650"/>
        <v/>
      </c>
    </row>
    <row r="692" spans="1:19" ht="15" customHeight="1" x14ac:dyDescent="0.2">
      <c r="A692" s="85"/>
      <c r="B692" s="83">
        <f t="shared" si="723"/>
        <v>16</v>
      </c>
      <c r="C692" s="117">
        <f>E692</f>
        <v>1</v>
      </c>
      <c r="D692" s="103" t="s">
        <v>367</v>
      </c>
      <c r="E692" s="119">
        <v>1</v>
      </c>
      <c r="M692" s="104" t="str">
        <f t="shared" si="669"/>
        <v/>
      </c>
      <c r="N692" s="104" t="str">
        <f t="shared" si="670"/>
        <v/>
      </c>
      <c r="O692" s="86" t="str">
        <f>IF(N692&lt;&gt;"",VLOOKUP($N692,'Events and Heat count'!$B:$D,2,)&amp;" - "&amp;VLOOKUP($N692,'Events and Heat count'!$B:$D,3,),"")</f>
        <v/>
      </c>
      <c r="P692" s="86" t="str">
        <f t="shared" si="671"/>
        <v/>
      </c>
      <c r="Q692" s="83" t="str">
        <f t="shared" si="696"/>
        <v/>
      </c>
      <c r="R692" s="83" t="str">
        <f t="shared" si="697"/>
        <v/>
      </c>
      <c r="S692" s="99" t="str">
        <f t="shared" si="650"/>
        <v/>
      </c>
    </row>
    <row r="693" spans="1:19" ht="5.0999999999999996" customHeight="1" x14ac:dyDescent="0.2">
      <c r="A693" s="85"/>
      <c r="B693" s="83">
        <f t="shared" si="723"/>
        <v>16</v>
      </c>
      <c r="C693" s="117">
        <f>C692</f>
        <v>1</v>
      </c>
      <c r="M693" s="104" t="str">
        <f t="shared" si="669"/>
        <v/>
      </c>
      <c r="N693" s="104" t="str">
        <f t="shared" si="670"/>
        <v/>
      </c>
      <c r="O693" s="86" t="str">
        <f>IF(N693&lt;&gt;"",VLOOKUP($N693,'Events and Heat count'!$B:$D,2,)&amp;" - "&amp;VLOOKUP($N693,'Events and Heat count'!$B:$D,3,),"")</f>
        <v/>
      </c>
      <c r="P693" s="86" t="str">
        <f t="shared" si="671"/>
        <v/>
      </c>
      <c r="Q693" s="83" t="str">
        <f t="shared" si="696"/>
        <v/>
      </c>
      <c r="R693" s="83" t="str">
        <f t="shared" si="697"/>
        <v/>
      </c>
      <c r="S693" s="99" t="str">
        <f t="shared" si="650"/>
        <v/>
      </c>
    </row>
    <row r="694" spans="1:19" ht="15" customHeight="1" x14ac:dyDescent="0.2">
      <c r="A694" s="85"/>
      <c r="B694" s="83">
        <f t="shared" ref="B694:C694" si="724">B693</f>
        <v>16</v>
      </c>
      <c r="C694" s="117">
        <f t="shared" si="724"/>
        <v>1</v>
      </c>
      <c r="D694" s="103" t="s">
        <v>366</v>
      </c>
      <c r="E694" s="103" t="s">
        <v>369</v>
      </c>
      <c r="F694" s="103" t="s">
        <v>374</v>
      </c>
      <c r="G694" s="103" t="s">
        <v>380</v>
      </c>
      <c r="H694" s="103"/>
      <c r="I694" s="120" t="s">
        <v>381</v>
      </c>
      <c r="J694" s="120" t="s">
        <v>382</v>
      </c>
      <c r="M694" s="104" t="str">
        <f t="shared" si="669"/>
        <v/>
      </c>
      <c r="N694" s="104" t="str">
        <f t="shared" si="670"/>
        <v/>
      </c>
      <c r="O694" s="86" t="str">
        <f>IF(N694&lt;&gt;"",VLOOKUP($N694,'Events and Heat count'!$B:$D,2,)&amp;" - "&amp;VLOOKUP($N694,'Events and Heat count'!$B:$D,3,),"")</f>
        <v/>
      </c>
      <c r="P694" s="86" t="str">
        <f t="shared" si="671"/>
        <v/>
      </c>
      <c r="Q694" s="83" t="str">
        <f t="shared" si="696"/>
        <v/>
      </c>
      <c r="R694" s="83" t="str">
        <f t="shared" si="697"/>
        <v/>
      </c>
      <c r="S694" s="99" t="str">
        <f t="shared" ref="S694:S757" si="725">IF($A694&lt;&gt;0,"___________","")</f>
        <v/>
      </c>
    </row>
    <row r="695" spans="1:19" ht="20.100000000000001" customHeight="1" x14ac:dyDescent="0.2">
      <c r="A695" s="85" t="str">
        <f>CONCATENATE(TEXT($B695,0),TEXT($C695,0),TEXT($D695,0))</f>
        <v>1611</v>
      </c>
      <c r="B695" s="83">
        <f t="shared" ref="B695:C695" si="726">B694</f>
        <v>16</v>
      </c>
      <c r="C695" s="117">
        <f t="shared" si="726"/>
        <v>1</v>
      </c>
      <c r="D695" s="118">
        <v>1</v>
      </c>
      <c r="E695" s="116" t="str">
        <f>IFERROR(VLOOKUP(CONCATENATE(TEXT($B695,0),TEXT($C695,0),TEXT($D695,0)),'Input and Results'!$S:$V,E$1,),"")</f>
        <v/>
      </c>
      <c r="F695" s="116" t="str">
        <f>IFERROR(VLOOKUP(CONCATENATE(TEXT($B695,0),TEXT($C695,0),TEXT($D695,0)),'Input and Results'!$S:$V,F$1,),"")</f>
        <v/>
      </c>
      <c r="G695" s="121" t="str">
        <f>IFERROR(VLOOKUP(CONCATENATE(TEXT($B695,0),TEXT($C695,0),TEXT($D695,0)),'Input and Results'!$S:$V,G$1,),"")</f>
        <v/>
      </c>
      <c r="H695" s="122"/>
      <c r="I695" s="123"/>
      <c r="J695" s="124"/>
      <c r="M695" s="131" t="str">
        <f t="shared" si="669"/>
        <v>1</v>
      </c>
      <c r="N695" s="131" t="str">
        <f t="shared" si="670"/>
        <v>16</v>
      </c>
      <c r="O695" s="86" t="str">
        <f>IF(N695&lt;&gt;"",VLOOKUP($N695,'Events and Heat count'!$B:$D,2,)&amp;" - "&amp;VLOOKUP($N695,'Events and Heat count'!$B:$D,3,),"")</f>
        <v>Year 6 Girls - 50m Butterfly</v>
      </c>
      <c r="P695" s="86" t="str">
        <f t="shared" si="671"/>
        <v>1</v>
      </c>
      <c r="Q695" s="83" t="str">
        <f t="shared" si="696"/>
        <v/>
      </c>
      <c r="R695" s="83" t="str">
        <f t="shared" si="697"/>
        <v/>
      </c>
      <c r="S695" s="99" t="str">
        <f t="shared" si="725"/>
        <v>___________</v>
      </c>
    </row>
    <row r="696" spans="1:19" ht="20.100000000000001" customHeight="1" x14ac:dyDescent="0.2">
      <c r="A696" s="85" t="str">
        <f t="shared" ref="A696:A702" si="727">CONCATENATE(TEXT($B696,0),TEXT($C696,0),TEXT($D696,0))</f>
        <v>1612</v>
      </c>
      <c r="B696" s="83">
        <f t="shared" ref="B696:C696" si="728">B695</f>
        <v>16</v>
      </c>
      <c r="C696" s="117">
        <f t="shared" si="728"/>
        <v>1</v>
      </c>
      <c r="D696" s="118">
        <f>D695+1</f>
        <v>2</v>
      </c>
      <c r="E696" s="116" t="str">
        <f>IFERROR(VLOOKUP(CONCATENATE(TEXT($B696,0),TEXT($C696,0),TEXT($D696,0)),'Input and Results'!$S:$V,E$1,),"")</f>
        <v/>
      </c>
      <c r="F696" s="116" t="str">
        <f>IFERROR(VLOOKUP(CONCATENATE(TEXT($B696,0),TEXT($C696,0),TEXT($D696,0)),'Input and Results'!$S:$V,F$1,),"")</f>
        <v/>
      </c>
      <c r="G696" s="121" t="str">
        <f>IFERROR(VLOOKUP(CONCATENATE(TEXT($B696,0),TEXT($C696,0),TEXT($D696,0)),'Input and Results'!$S:$V,G$1,),"")</f>
        <v/>
      </c>
      <c r="H696" s="122"/>
      <c r="I696" s="123"/>
      <c r="J696" s="124"/>
      <c r="M696" s="131" t="str">
        <f t="shared" si="669"/>
        <v>2</v>
      </c>
      <c r="N696" s="131" t="str">
        <f t="shared" si="670"/>
        <v>16</v>
      </c>
      <c r="O696" s="86" t="str">
        <f>IF(N696&lt;&gt;"",VLOOKUP($N696,'Events and Heat count'!$B:$D,2,)&amp;" - "&amp;VLOOKUP($N696,'Events and Heat count'!$B:$D,3,),"")</f>
        <v>Year 6 Girls - 50m Butterfly</v>
      </c>
      <c r="P696" s="86" t="str">
        <f t="shared" si="671"/>
        <v>1</v>
      </c>
      <c r="Q696" s="83" t="str">
        <f t="shared" si="696"/>
        <v/>
      </c>
      <c r="R696" s="83" t="str">
        <f t="shared" si="697"/>
        <v/>
      </c>
      <c r="S696" s="99" t="str">
        <f t="shared" si="725"/>
        <v>___________</v>
      </c>
    </row>
    <row r="697" spans="1:19" ht="20.100000000000001" customHeight="1" x14ac:dyDescent="0.2">
      <c r="A697" s="85" t="str">
        <f t="shared" si="727"/>
        <v>1613</v>
      </c>
      <c r="B697" s="83">
        <f t="shared" ref="B697:C697" si="729">B696</f>
        <v>16</v>
      </c>
      <c r="C697" s="117">
        <f t="shared" si="729"/>
        <v>1</v>
      </c>
      <c r="D697" s="118">
        <f t="shared" ref="D697:D702" si="730">D696+1</f>
        <v>3</v>
      </c>
      <c r="E697" s="116" t="str">
        <f>IFERROR(VLOOKUP(CONCATENATE(TEXT($B697,0),TEXT($C697,0),TEXT($D697,0)),'Input and Results'!$S:$V,E$1,),"")</f>
        <v>Emly Pinkney</v>
      </c>
      <c r="F697" s="116" t="str">
        <f>IFERROR(VLOOKUP(CONCATENATE(TEXT($B697,0),TEXT($C697,0),TEXT($D697,0)),'Input and Results'!$S:$V,F$1,),"")</f>
        <v>Bedford Girls</v>
      </c>
      <c r="G697" s="121">
        <f>IFERROR(VLOOKUP(CONCATENATE(TEXT($B697,0),TEXT($C697,0),TEXT($D697,0)),'Input and Results'!$S:$V,G$1,),"")</f>
        <v>48.5</v>
      </c>
      <c r="H697" s="122">
        <v>199.5</v>
      </c>
      <c r="I697" s="123"/>
      <c r="J697" s="124"/>
      <c r="M697" s="131" t="str">
        <f t="shared" si="669"/>
        <v>3</v>
      </c>
      <c r="N697" s="131" t="str">
        <f t="shared" si="670"/>
        <v>16</v>
      </c>
      <c r="O697" s="86" t="str">
        <f>IF(N697&lt;&gt;"",VLOOKUP($N697,'Events and Heat count'!$B:$D,2,)&amp;" - "&amp;VLOOKUP($N697,'Events and Heat count'!$B:$D,3,),"")</f>
        <v>Year 6 Girls - 50m Butterfly</v>
      </c>
      <c r="P697" s="86" t="str">
        <f t="shared" si="671"/>
        <v>1</v>
      </c>
      <c r="Q697" s="83" t="str">
        <f t="shared" si="696"/>
        <v>Emly Pinkney</v>
      </c>
      <c r="R697" s="83" t="str">
        <f t="shared" si="697"/>
        <v>Bedford Girls</v>
      </c>
      <c r="S697" s="99" t="str">
        <f t="shared" si="725"/>
        <v>___________</v>
      </c>
    </row>
    <row r="698" spans="1:19" ht="20.100000000000001" customHeight="1" x14ac:dyDescent="0.2">
      <c r="A698" s="85" t="str">
        <f t="shared" si="727"/>
        <v>1614</v>
      </c>
      <c r="B698" s="83">
        <f t="shared" ref="B698:C698" si="731">B697</f>
        <v>16</v>
      </c>
      <c r="C698" s="117">
        <f t="shared" si="731"/>
        <v>1</v>
      </c>
      <c r="D698" s="118">
        <f t="shared" si="730"/>
        <v>4</v>
      </c>
      <c r="E698" s="116" t="str">
        <f>IFERROR(VLOOKUP(CONCATENATE(TEXT($B698,0),TEXT($C698,0),TEXT($D698,0)),'Input and Results'!$S:$V,E$1,),"")</f>
        <v>Charlotte  Roberts</v>
      </c>
      <c r="F698" s="116" t="str">
        <f>IFERROR(VLOOKUP(CONCATENATE(TEXT($B698,0),TEXT($C698,0),TEXT($D698,0)),'Input and Results'!$S:$V,F$1,),"")</f>
        <v>St Helens</v>
      </c>
      <c r="G698" s="121">
        <f>IFERROR(VLOOKUP(CONCATENATE(TEXT($B698,0),TEXT($C698,0),TEXT($D698,0)),'Input and Results'!$S:$V,G$1,),"")</f>
        <v>48.13</v>
      </c>
      <c r="H698" s="122">
        <v>40.24</v>
      </c>
      <c r="I698" s="123"/>
      <c r="J698" s="124"/>
      <c r="M698" s="131" t="str">
        <f t="shared" si="669"/>
        <v>4</v>
      </c>
      <c r="N698" s="131" t="str">
        <f t="shared" si="670"/>
        <v>16</v>
      </c>
      <c r="O698" s="86" t="str">
        <f>IF(N698&lt;&gt;"",VLOOKUP($N698,'Events and Heat count'!$B:$D,2,)&amp;" - "&amp;VLOOKUP($N698,'Events and Heat count'!$B:$D,3,),"")</f>
        <v>Year 6 Girls - 50m Butterfly</v>
      </c>
      <c r="P698" s="86" t="str">
        <f t="shared" si="671"/>
        <v>1</v>
      </c>
      <c r="Q698" s="83" t="str">
        <f t="shared" si="696"/>
        <v>Charlotte  Roberts</v>
      </c>
      <c r="R698" s="83" t="str">
        <f t="shared" si="697"/>
        <v>St Helens</v>
      </c>
      <c r="S698" s="99" t="str">
        <f t="shared" si="725"/>
        <v>___________</v>
      </c>
    </row>
    <row r="699" spans="1:19" ht="20.100000000000001" customHeight="1" x14ac:dyDescent="0.2">
      <c r="A699" s="85" t="str">
        <f t="shared" si="727"/>
        <v>1615</v>
      </c>
      <c r="B699" s="83">
        <f t="shared" ref="B699:C699" si="732">B698</f>
        <v>16</v>
      </c>
      <c r="C699" s="117">
        <f t="shared" si="732"/>
        <v>1</v>
      </c>
      <c r="D699" s="118">
        <f t="shared" si="730"/>
        <v>5</v>
      </c>
      <c r="E699" s="116" t="str">
        <f>IFERROR(VLOOKUP(CONCATENATE(TEXT($B699,0),TEXT($C699,0),TEXT($D699,0)),'Input and Results'!$S:$V,E$1,),"")</f>
        <v>Isobel Toon</v>
      </c>
      <c r="F699" s="116" t="str">
        <f>IFERROR(VLOOKUP(CONCATENATE(TEXT($B699,0),TEXT($C699,0),TEXT($D699,0)),'Input and Results'!$S:$V,F$1,),"")</f>
        <v>Harvey Road</v>
      </c>
      <c r="G699" s="121">
        <f>IFERROR(VLOOKUP(CONCATENATE(TEXT($B699,0),TEXT($C699,0),TEXT($D699,0)),'Input and Results'!$S:$V,G$1,),"")</f>
        <v>47.34</v>
      </c>
      <c r="H699" s="122">
        <v>45.47</v>
      </c>
      <c r="I699" s="123"/>
      <c r="J699" s="124"/>
      <c r="M699" s="131" t="str">
        <f t="shared" si="669"/>
        <v>5</v>
      </c>
      <c r="N699" s="131" t="str">
        <f t="shared" si="670"/>
        <v>16</v>
      </c>
      <c r="O699" s="86" t="str">
        <f>IF(N699&lt;&gt;"",VLOOKUP($N699,'Events and Heat count'!$B:$D,2,)&amp;" - "&amp;VLOOKUP($N699,'Events and Heat count'!$B:$D,3,),"")</f>
        <v>Year 6 Girls - 50m Butterfly</v>
      </c>
      <c r="P699" s="86" t="str">
        <f t="shared" si="671"/>
        <v>1</v>
      </c>
      <c r="Q699" s="83" t="str">
        <f t="shared" si="696"/>
        <v>Isobel Toon</v>
      </c>
      <c r="R699" s="83" t="str">
        <f t="shared" si="697"/>
        <v>Harvey Road</v>
      </c>
      <c r="S699" s="99" t="str">
        <f t="shared" si="725"/>
        <v>___________</v>
      </c>
    </row>
    <row r="700" spans="1:19" ht="20.100000000000001" customHeight="1" x14ac:dyDescent="0.2">
      <c r="A700" s="85" t="str">
        <f t="shared" si="727"/>
        <v>1616</v>
      </c>
      <c r="B700" s="83">
        <f t="shared" ref="B700:C700" si="733">B699</f>
        <v>16</v>
      </c>
      <c r="C700" s="117">
        <f t="shared" si="733"/>
        <v>1</v>
      </c>
      <c r="D700" s="118">
        <f t="shared" si="730"/>
        <v>6</v>
      </c>
      <c r="E700" s="116" t="str">
        <f>IFERROR(VLOOKUP(CONCATENATE(TEXT($B700,0),TEXT($C700,0),TEXT($D700,0)),'Input and Results'!$S:$V,E$1,),"")</f>
        <v>Isabella Skinner</v>
      </c>
      <c r="F700" s="116" t="str">
        <f>IFERROR(VLOOKUP(CONCATENATE(TEXT($B700,0),TEXT($C700,0),TEXT($D700,0)),'Input and Results'!$S:$V,F$1,),"")</f>
        <v>Chalfont St Peter</v>
      </c>
      <c r="G700" s="121">
        <f>IFERROR(VLOOKUP(CONCATENATE(TEXT($B700,0),TEXT($C700,0),TEXT($D700,0)),'Input and Results'!$S:$V,G$1,),"")</f>
        <v>47</v>
      </c>
      <c r="H700" s="122">
        <v>199.49</v>
      </c>
      <c r="I700" s="123"/>
      <c r="J700" s="124"/>
      <c r="M700" s="131" t="str">
        <f t="shared" si="669"/>
        <v>6</v>
      </c>
      <c r="N700" s="131" t="str">
        <f t="shared" si="670"/>
        <v>16</v>
      </c>
      <c r="O700" s="86" t="str">
        <f>IF(N700&lt;&gt;"",VLOOKUP($N700,'Events and Heat count'!$B:$D,2,)&amp;" - "&amp;VLOOKUP($N700,'Events and Heat count'!$B:$D,3,),"")</f>
        <v>Year 6 Girls - 50m Butterfly</v>
      </c>
      <c r="P700" s="86" t="str">
        <f t="shared" si="671"/>
        <v>1</v>
      </c>
      <c r="Q700" s="83" t="str">
        <f t="shared" si="696"/>
        <v>Isabella Skinner</v>
      </c>
      <c r="R700" s="83" t="str">
        <f t="shared" si="697"/>
        <v>Chalfont St Peter</v>
      </c>
      <c r="S700" s="99" t="str">
        <f t="shared" si="725"/>
        <v>___________</v>
      </c>
    </row>
    <row r="701" spans="1:19" ht="20.100000000000001" customHeight="1" x14ac:dyDescent="0.2">
      <c r="A701" s="85" t="str">
        <f t="shared" si="727"/>
        <v>1617</v>
      </c>
      <c r="B701" s="83">
        <f t="shared" ref="B701:C701" si="734">B700</f>
        <v>16</v>
      </c>
      <c r="C701" s="117">
        <f t="shared" si="734"/>
        <v>1</v>
      </c>
      <c r="D701" s="118">
        <f t="shared" si="730"/>
        <v>7</v>
      </c>
      <c r="E701" s="116" t="str">
        <f>IFERROR(VLOOKUP(CONCATENATE(TEXT($B701,0),TEXT($C701,0),TEXT($D701,0)),'Input and Results'!$S:$V,E$1,),"")</f>
        <v/>
      </c>
      <c r="F701" s="116" t="str">
        <f>IFERROR(VLOOKUP(CONCATENATE(TEXT($B701,0),TEXT($C701,0),TEXT($D701,0)),'Input and Results'!$S:$V,F$1,),"")</f>
        <v/>
      </c>
      <c r="G701" s="121" t="str">
        <f>IFERROR(VLOOKUP(CONCATENATE(TEXT($B701,0),TEXT($C701,0),TEXT($D701,0)),'Input and Results'!$S:$V,G$1,),"")</f>
        <v/>
      </c>
      <c r="H701" s="122"/>
      <c r="I701" s="123"/>
      <c r="J701" s="124"/>
      <c r="M701" s="131" t="str">
        <f t="shared" si="669"/>
        <v>7</v>
      </c>
      <c r="N701" s="131" t="str">
        <f t="shared" si="670"/>
        <v>16</v>
      </c>
      <c r="O701" s="86" t="str">
        <f>IF(N701&lt;&gt;"",VLOOKUP($N701,'Events and Heat count'!$B:$D,2,)&amp;" - "&amp;VLOOKUP($N701,'Events and Heat count'!$B:$D,3,),"")</f>
        <v>Year 6 Girls - 50m Butterfly</v>
      </c>
      <c r="P701" s="86" t="str">
        <f t="shared" si="671"/>
        <v>1</v>
      </c>
      <c r="Q701" s="83" t="str">
        <f t="shared" si="696"/>
        <v/>
      </c>
      <c r="R701" s="83" t="str">
        <f t="shared" si="697"/>
        <v/>
      </c>
      <c r="S701" s="99" t="str">
        <f t="shared" si="725"/>
        <v>___________</v>
      </c>
    </row>
    <row r="702" spans="1:19" ht="20.100000000000001" customHeight="1" x14ac:dyDescent="0.2">
      <c r="A702" s="85" t="str">
        <f t="shared" si="727"/>
        <v>1618</v>
      </c>
      <c r="B702" s="83">
        <f t="shared" ref="B702:C702" si="735">B701</f>
        <v>16</v>
      </c>
      <c r="C702" s="117">
        <f t="shared" si="735"/>
        <v>1</v>
      </c>
      <c r="D702" s="118">
        <f t="shared" si="730"/>
        <v>8</v>
      </c>
      <c r="E702" s="116" t="str">
        <f>IFERROR(VLOOKUP(CONCATENATE(TEXT($B702,0),TEXT($C702,0),TEXT($D702,0)),'Input and Results'!$S:$V,E$1,),"")</f>
        <v/>
      </c>
      <c r="F702" s="116" t="str">
        <f>IFERROR(VLOOKUP(CONCATENATE(TEXT($B702,0),TEXT($C702,0),TEXT($D702,0)),'Input and Results'!$S:$V,F$1,),"")</f>
        <v/>
      </c>
      <c r="G702" s="121" t="str">
        <f>IFERROR(VLOOKUP(CONCATENATE(TEXT($B702,0),TEXT($C702,0),TEXT($D702,0)),'Input and Results'!$S:$V,G$1,),"")</f>
        <v/>
      </c>
      <c r="H702" s="122"/>
      <c r="I702" s="123"/>
      <c r="J702" s="124"/>
      <c r="M702" s="131" t="str">
        <f t="shared" si="669"/>
        <v>8</v>
      </c>
      <c r="N702" s="131" t="str">
        <f t="shared" si="670"/>
        <v>16</v>
      </c>
      <c r="O702" s="86" t="str">
        <f>IF(N702&lt;&gt;"",VLOOKUP($N702,'Events and Heat count'!$B:$D,2,)&amp;" - "&amp;VLOOKUP($N702,'Events and Heat count'!$B:$D,3,),"")</f>
        <v>Year 6 Girls - 50m Butterfly</v>
      </c>
      <c r="P702" s="86" t="str">
        <f t="shared" si="671"/>
        <v>1</v>
      </c>
      <c r="Q702" s="83" t="str">
        <f t="shared" si="696"/>
        <v/>
      </c>
      <c r="R702" s="83" t="str">
        <f t="shared" si="697"/>
        <v/>
      </c>
      <c r="S702" s="99" t="str">
        <f t="shared" si="725"/>
        <v>___________</v>
      </c>
    </row>
    <row r="703" spans="1:19" s="87" customFormat="1" ht="249.95" customHeight="1" x14ac:dyDescent="0.2">
      <c r="B703" s="87">
        <f t="shared" ref="B703:C703" si="736">B702</f>
        <v>16</v>
      </c>
      <c r="C703" s="117">
        <f t="shared" si="736"/>
        <v>1</v>
      </c>
      <c r="D703" s="117"/>
      <c r="E703" s="117"/>
      <c r="F703" s="117"/>
      <c r="G703" s="117"/>
      <c r="H703" s="117"/>
      <c r="I703" s="125"/>
      <c r="J703" s="125"/>
      <c r="M703" s="104" t="str">
        <f t="shared" si="669"/>
        <v/>
      </c>
      <c r="N703" s="104" t="str">
        <f t="shared" si="670"/>
        <v/>
      </c>
      <c r="O703" s="86" t="str">
        <f>IF(N703&lt;&gt;"",VLOOKUP($N703,'Events and Heat count'!$B:$D,2,)&amp;" - "&amp;VLOOKUP($N703,'Events and Heat count'!$B:$D,3,),"")</f>
        <v/>
      </c>
      <c r="P703" s="86" t="str">
        <f t="shared" si="671"/>
        <v/>
      </c>
      <c r="Q703" s="83" t="str">
        <f t="shared" si="696"/>
        <v/>
      </c>
      <c r="R703" s="83" t="str">
        <f t="shared" si="697"/>
        <v/>
      </c>
      <c r="S703" s="99" t="str">
        <f t="shared" si="725"/>
        <v/>
      </c>
    </row>
    <row r="704" spans="1:19" ht="20.100000000000001" customHeight="1" x14ac:dyDescent="0.2">
      <c r="B704" s="83">
        <f t="shared" ref="B704" si="737">B703</f>
        <v>16</v>
      </c>
      <c r="C704" s="103" t="s">
        <v>368</v>
      </c>
      <c r="D704" s="119">
        <f>D690</f>
        <v>16</v>
      </c>
      <c r="E704" s="103" t="str">
        <f t="shared" ref="E704:F704" si="738">E690</f>
        <v>Year 6 Girls</v>
      </c>
      <c r="F704" s="103" t="str">
        <f t="shared" si="738"/>
        <v>50m Butterfly</v>
      </c>
      <c r="G704" s="103"/>
      <c r="H704" s="103"/>
      <c r="I704" s="120"/>
      <c r="J704" s="120"/>
      <c r="M704" s="104" t="str">
        <f t="shared" si="669"/>
        <v/>
      </c>
      <c r="N704" s="104" t="str">
        <f t="shared" si="670"/>
        <v/>
      </c>
      <c r="O704" s="86" t="str">
        <f>IF(N704&lt;&gt;"",VLOOKUP($N704,'Events and Heat count'!$B:$D,2,)&amp;" - "&amp;VLOOKUP($N704,'Events and Heat count'!$B:$D,3,),"")</f>
        <v/>
      </c>
      <c r="P704" s="86" t="str">
        <f t="shared" si="671"/>
        <v/>
      </c>
      <c r="Q704" s="83" t="str">
        <f t="shared" si="696"/>
        <v/>
      </c>
      <c r="R704" s="83" t="str">
        <f t="shared" si="697"/>
        <v/>
      </c>
      <c r="S704" s="99" t="str">
        <f t="shared" si="725"/>
        <v/>
      </c>
    </row>
    <row r="705" spans="1:19" s="87" customFormat="1" ht="5.0999999999999996" customHeight="1" x14ac:dyDescent="0.2">
      <c r="B705" s="87">
        <f t="shared" ref="B705" si="739">B704</f>
        <v>16</v>
      </c>
      <c r="C705" s="117"/>
      <c r="D705" s="117"/>
      <c r="E705" s="117"/>
      <c r="F705" s="117"/>
      <c r="G705" s="117"/>
      <c r="H705" s="117"/>
      <c r="I705" s="125"/>
      <c r="J705" s="125"/>
      <c r="M705" s="104" t="str">
        <f t="shared" si="669"/>
        <v/>
      </c>
      <c r="N705" s="104" t="str">
        <f t="shared" si="670"/>
        <v/>
      </c>
      <c r="O705" s="86" t="str">
        <f>IF(N705&lt;&gt;"",VLOOKUP($N705,'Events and Heat count'!$B:$D,2,)&amp;" - "&amp;VLOOKUP($N705,'Events and Heat count'!$B:$D,3,),"")</f>
        <v/>
      </c>
      <c r="P705" s="86" t="str">
        <f t="shared" si="671"/>
        <v/>
      </c>
      <c r="Q705" s="83" t="str">
        <f t="shared" si="696"/>
        <v/>
      </c>
      <c r="R705" s="83" t="str">
        <f t="shared" si="697"/>
        <v/>
      </c>
      <c r="S705" s="99" t="str">
        <f t="shared" si="725"/>
        <v/>
      </c>
    </row>
    <row r="706" spans="1:19" ht="15" customHeight="1" x14ac:dyDescent="0.2">
      <c r="A706" s="85"/>
      <c r="B706" s="83">
        <f t="shared" ref="B706" si="740">B705</f>
        <v>16</v>
      </c>
      <c r="C706" s="117">
        <f>E706</f>
        <v>2</v>
      </c>
      <c r="D706" s="103" t="s">
        <v>367</v>
      </c>
      <c r="E706" s="119">
        <v>2</v>
      </c>
      <c r="M706" s="104" t="str">
        <f t="shared" si="669"/>
        <v/>
      </c>
      <c r="N706" s="104" t="str">
        <f t="shared" si="670"/>
        <v/>
      </c>
      <c r="O706" s="86" t="str">
        <f>IF(N706&lt;&gt;"",VLOOKUP($N706,'Events and Heat count'!$B:$D,2,)&amp;" - "&amp;VLOOKUP($N706,'Events and Heat count'!$B:$D,3,),"")</f>
        <v/>
      </c>
      <c r="P706" s="86" t="str">
        <f t="shared" si="671"/>
        <v/>
      </c>
      <c r="Q706" s="83" t="str">
        <f t="shared" si="696"/>
        <v/>
      </c>
      <c r="R706" s="83" t="str">
        <f t="shared" si="697"/>
        <v/>
      </c>
      <c r="S706" s="99" t="str">
        <f t="shared" si="725"/>
        <v/>
      </c>
    </row>
    <row r="707" spans="1:19" ht="5.0999999999999996" customHeight="1" x14ac:dyDescent="0.2">
      <c r="A707" s="85"/>
      <c r="B707" s="83">
        <f t="shared" ref="B707" si="741">B706</f>
        <v>16</v>
      </c>
      <c r="C707" s="117">
        <f>C706</f>
        <v>2</v>
      </c>
      <c r="M707" s="104" t="str">
        <f t="shared" si="669"/>
        <v/>
      </c>
      <c r="N707" s="104" t="str">
        <f t="shared" si="670"/>
        <v/>
      </c>
      <c r="O707" s="86" t="str">
        <f>IF(N707&lt;&gt;"",VLOOKUP($N707,'Events and Heat count'!$B:$D,2,)&amp;" - "&amp;VLOOKUP($N707,'Events and Heat count'!$B:$D,3,),"")</f>
        <v/>
      </c>
      <c r="P707" s="86" t="str">
        <f t="shared" si="671"/>
        <v/>
      </c>
      <c r="Q707" s="83" t="str">
        <f t="shared" si="696"/>
        <v/>
      </c>
      <c r="R707" s="83" t="str">
        <f t="shared" si="697"/>
        <v/>
      </c>
      <c r="S707" s="99" t="str">
        <f t="shared" si="725"/>
        <v/>
      </c>
    </row>
    <row r="708" spans="1:19" ht="15" customHeight="1" x14ac:dyDescent="0.2">
      <c r="A708" s="85"/>
      <c r="B708" s="83">
        <f t="shared" ref="B708:C708" si="742">B707</f>
        <v>16</v>
      </c>
      <c r="C708" s="117">
        <f t="shared" si="742"/>
        <v>2</v>
      </c>
      <c r="D708" s="103" t="s">
        <v>366</v>
      </c>
      <c r="E708" s="103" t="s">
        <v>369</v>
      </c>
      <c r="F708" s="103" t="s">
        <v>374</v>
      </c>
      <c r="G708" s="103" t="s">
        <v>380</v>
      </c>
      <c r="H708" s="103"/>
      <c r="I708" s="120" t="s">
        <v>381</v>
      </c>
      <c r="J708" s="120" t="s">
        <v>382</v>
      </c>
      <c r="M708" s="104" t="str">
        <f t="shared" si="669"/>
        <v/>
      </c>
      <c r="N708" s="104" t="str">
        <f t="shared" si="670"/>
        <v/>
      </c>
      <c r="O708" s="86" t="str">
        <f>IF(N708&lt;&gt;"",VLOOKUP($N708,'Events and Heat count'!$B:$D,2,)&amp;" - "&amp;VLOOKUP($N708,'Events and Heat count'!$B:$D,3,),"")</f>
        <v/>
      </c>
      <c r="P708" s="86" t="str">
        <f t="shared" si="671"/>
        <v/>
      </c>
      <c r="Q708" s="83" t="str">
        <f t="shared" si="696"/>
        <v/>
      </c>
      <c r="R708" s="83" t="str">
        <f t="shared" si="697"/>
        <v/>
      </c>
      <c r="S708" s="99" t="str">
        <f t="shared" si="725"/>
        <v/>
      </c>
    </row>
    <row r="709" spans="1:19" ht="20.100000000000001" customHeight="1" x14ac:dyDescent="0.2">
      <c r="A709" s="85" t="str">
        <f>CONCATENATE(TEXT($B709,0),TEXT($C709,0),TEXT($D709,0))</f>
        <v>1621</v>
      </c>
      <c r="B709" s="83">
        <f t="shared" ref="B709:C709" si="743">B708</f>
        <v>16</v>
      </c>
      <c r="C709" s="117">
        <f t="shared" si="743"/>
        <v>2</v>
      </c>
      <c r="D709" s="118">
        <v>1</v>
      </c>
      <c r="E709" s="116" t="str">
        <f>IFERROR(VLOOKUP(CONCATENATE(TEXT($B709,0),TEXT($C709,0),TEXT($D709,0)),'Input and Results'!$S:$V,E$1,),"")</f>
        <v/>
      </c>
      <c r="F709" s="116" t="str">
        <f>IFERROR(VLOOKUP(CONCATENATE(TEXT($B709,0),TEXT($C709,0),TEXT($D709,0)),'Input and Results'!$S:$V,F$1,),"")</f>
        <v/>
      </c>
      <c r="G709" s="121" t="str">
        <f>IFERROR(VLOOKUP(CONCATENATE(TEXT($B709,0),TEXT($C709,0),TEXT($D709,0)),'Input and Results'!$S:$V,G$1,),"")</f>
        <v/>
      </c>
      <c r="H709" s="122"/>
      <c r="I709" s="123"/>
      <c r="J709" s="124"/>
      <c r="M709" s="131" t="str">
        <f t="shared" ref="M709:M772" si="744">IF($A709&lt;&gt;0,MID($A709,4,1),"")</f>
        <v>1</v>
      </c>
      <c r="N709" s="131" t="str">
        <f t="shared" ref="N709:N772" si="745">IF($A709&lt;&gt;0,MID($A709,1,2),"")</f>
        <v>16</v>
      </c>
      <c r="O709" s="86" t="str">
        <f>IF(N709&lt;&gt;"",VLOOKUP($N709,'Events and Heat count'!$B:$D,2,)&amp;" - "&amp;VLOOKUP($N709,'Events and Heat count'!$B:$D,3,),"")</f>
        <v>Year 6 Girls - 50m Butterfly</v>
      </c>
      <c r="P709" s="86" t="str">
        <f t="shared" ref="P709:P772" si="746">IF($A709&lt;&gt;0,MID($A709,3,1),"")</f>
        <v>2</v>
      </c>
      <c r="Q709" s="83" t="str">
        <f t="shared" si="696"/>
        <v/>
      </c>
      <c r="R709" s="83" t="str">
        <f t="shared" si="697"/>
        <v/>
      </c>
      <c r="S709" s="99" t="str">
        <f t="shared" si="725"/>
        <v>___________</v>
      </c>
    </row>
    <row r="710" spans="1:19" ht="20.100000000000001" customHeight="1" x14ac:dyDescent="0.2">
      <c r="A710" s="85" t="str">
        <f t="shared" ref="A710:A716" si="747">CONCATENATE(TEXT($B710,0),TEXT($C710,0),TEXT($D710,0))</f>
        <v>1622</v>
      </c>
      <c r="B710" s="83">
        <f t="shared" ref="B710:C710" si="748">B709</f>
        <v>16</v>
      </c>
      <c r="C710" s="117">
        <f t="shared" si="748"/>
        <v>2</v>
      </c>
      <c r="D710" s="118">
        <f>D709+1</f>
        <v>2</v>
      </c>
      <c r="E710" s="116" t="str">
        <f>IFERROR(VLOOKUP(CONCATENATE(TEXT($B710,0),TEXT($C710,0),TEXT($D710,0)),'Input and Results'!$S:$V,E$1,),"")</f>
        <v>Megan Worley</v>
      </c>
      <c r="F710" s="116" t="str">
        <f>IFERROR(VLOOKUP(CONCATENATE(TEXT($B710,0),TEXT($C710,0),TEXT($D710,0)),'Input and Results'!$S:$V,F$1,),"")</f>
        <v>Parkgate</v>
      </c>
      <c r="G710" s="121">
        <f>IFERROR(VLOOKUP(CONCATENATE(TEXT($B710,0),TEXT($C710,0),TEXT($D710,0)),'Input and Results'!$S:$V,G$1,),"")</f>
        <v>46.61</v>
      </c>
      <c r="H710" s="122">
        <v>44.94</v>
      </c>
      <c r="I710" s="123"/>
      <c r="J710" s="124"/>
      <c r="M710" s="131" t="str">
        <f t="shared" si="744"/>
        <v>2</v>
      </c>
      <c r="N710" s="131" t="str">
        <f t="shared" si="745"/>
        <v>16</v>
      </c>
      <c r="O710" s="86" t="str">
        <f>IF(N710&lt;&gt;"",VLOOKUP($N710,'Events and Heat count'!$B:$D,2,)&amp;" - "&amp;VLOOKUP($N710,'Events and Heat count'!$B:$D,3,),"")</f>
        <v>Year 6 Girls - 50m Butterfly</v>
      </c>
      <c r="P710" s="86" t="str">
        <f t="shared" si="746"/>
        <v>2</v>
      </c>
      <c r="Q710" s="83" t="str">
        <f t="shared" si="696"/>
        <v>Megan Worley</v>
      </c>
      <c r="R710" s="83" t="str">
        <f t="shared" si="697"/>
        <v>Parkgate</v>
      </c>
      <c r="S710" s="99" t="str">
        <f t="shared" si="725"/>
        <v>___________</v>
      </c>
    </row>
    <row r="711" spans="1:19" ht="20.100000000000001" customHeight="1" x14ac:dyDescent="0.2">
      <c r="A711" s="85" t="str">
        <f t="shared" si="747"/>
        <v>1623</v>
      </c>
      <c r="B711" s="83">
        <f t="shared" ref="B711:C711" si="749">B710</f>
        <v>16</v>
      </c>
      <c r="C711" s="117">
        <f t="shared" si="749"/>
        <v>2</v>
      </c>
      <c r="D711" s="118">
        <f t="shared" ref="D711:D716" si="750">D710+1</f>
        <v>3</v>
      </c>
      <c r="E711" s="116" t="str">
        <f>IFERROR(VLOOKUP(CONCATENATE(TEXT($B711,0),TEXT($C711,0),TEXT($D711,0)),'Input and Results'!$S:$V,E$1,),"")</f>
        <v>Imogen Smith</v>
      </c>
      <c r="F711" s="116" t="str">
        <f>IFERROR(VLOOKUP(CONCATENATE(TEXT($B711,0),TEXT($C711,0),TEXT($D711,0)),'Input and Results'!$S:$V,F$1,),"")</f>
        <v>St Alban's High Sch</v>
      </c>
      <c r="G711" s="121">
        <f>IFERROR(VLOOKUP(CONCATENATE(TEXT($B711,0),TEXT($C711,0),TEXT($D711,0)),'Input and Results'!$S:$V,G$1,),"")</f>
        <v>46.38</v>
      </c>
      <c r="H711" s="122">
        <v>44.1</v>
      </c>
      <c r="I711" s="123"/>
      <c r="J711" s="124"/>
      <c r="M711" s="131" t="str">
        <f t="shared" si="744"/>
        <v>3</v>
      </c>
      <c r="N711" s="131" t="str">
        <f t="shared" si="745"/>
        <v>16</v>
      </c>
      <c r="O711" s="86" t="str">
        <f>IF(N711&lt;&gt;"",VLOOKUP($N711,'Events and Heat count'!$B:$D,2,)&amp;" - "&amp;VLOOKUP($N711,'Events and Heat count'!$B:$D,3,),"")</f>
        <v>Year 6 Girls - 50m Butterfly</v>
      </c>
      <c r="P711" s="86" t="str">
        <f t="shared" si="746"/>
        <v>2</v>
      </c>
      <c r="Q711" s="83" t="str">
        <f t="shared" si="696"/>
        <v>Imogen Smith</v>
      </c>
      <c r="R711" s="83" t="str">
        <f t="shared" si="697"/>
        <v>St Alban's High Sch</v>
      </c>
      <c r="S711" s="99" t="str">
        <f t="shared" si="725"/>
        <v>___________</v>
      </c>
    </row>
    <row r="712" spans="1:19" ht="20.100000000000001" customHeight="1" x14ac:dyDescent="0.2">
      <c r="A712" s="85" t="str">
        <f t="shared" si="747"/>
        <v>1624</v>
      </c>
      <c r="B712" s="83">
        <f t="shared" ref="B712:C712" si="751">B711</f>
        <v>16</v>
      </c>
      <c r="C712" s="117">
        <f t="shared" si="751"/>
        <v>2</v>
      </c>
      <c r="D712" s="118">
        <f t="shared" si="750"/>
        <v>4</v>
      </c>
      <c r="E712" s="116" t="str">
        <f>IFERROR(VLOOKUP(CONCATENATE(TEXT($B712,0),TEXT($C712,0),TEXT($D712,0)),'Input and Results'!$S:$V,E$1,),"")</f>
        <v>Charlotte Nicholson</v>
      </c>
      <c r="F712" s="116" t="str">
        <f>IFERROR(VLOOKUP(CONCATENATE(TEXT($B712,0),TEXT($C712,0),TEXT($D712,0)),'Input and Results'!$S:$V,F$1,),"")</f>
        <v>Wheatfield Jnr</v>
      </c>
      <c r="G712" s="121">
        <f>IFERROR(VLOOKUP(CONCATENATE(TEXT($B712,0),TEXT($C712,0),TEXT($D712,0)),'Input and Results'!$S:$V,G$1,),"")</f>
        <v>45.23</v>
      </c>
      <c r="H712" s="122">
        <v>49.18</v>
      </c>
      <c r="I712" s="123"/>
      <c r="J712" s="124"/>
      <c r="M712" s="131" t="str">
        <f t="shared" si="744"/>
        <v>4</v>
      </c>
      <c r="N712" s="131" t="str">
        <f t="shared" si="745"/>
        <v>16</v>
      </c>
      <c r="O712" s="86" t="str">
        <f>IF(N712&lt;&gt;"",VLOOKUP($N712,'Events and Heat count'!$B:$D,2,)&amp;" - "&amp;VLOOKUP($N712,'Events and Heat count'!$B:$D,3,),"")</f>
        <v>Year 6 Girls - 50m Butterfly</v>
      </c>
      <c r="P712" s="86" t="str">
        <f t="shared" si="746"/>
        <v>2</v>
      </c>
      <c r="Q712" s="83" t="str">
        <f t="shared" si="696"/>
        <v>Charlotte Nicholson</v>
      </c>
      <c r="R712" s="83" t="str">
        <f t="shared" si="697"/>
        <v>Wheatfield Jnr</v>
      </c>
      <c r="S712" s="99" t="str">
        <f t="shared" si="725"/>
        <v>___________</v>
      </c>
    </row>
    <row r="713" spans="1:19" ht="20.100000000000001" customHeight="1" x14ac:dyDescent="0.2">
      <c r="A713" s="85" t="str">
        <f t="shared" si="747"/>
        <v>1625</v>
      </c>
      <c r="B713" s="83">
        <f t="shared" ref="B713:C713" si="752">B712</f>
        <v>16</v>
      </c>
      <c r="C713" s="117">
        <f t="shared" si="752"/>
        <v>2</v>
      </c>
      <c r="D713" s="118">
        <f t="shared" si="750"/>
        <v>5</v>
      </c>
      <c r="E713" s="116" t="str">
        <f>IFERROR(VLOOKUP(CONCATENATE(TEXT($B713,0),TEXT($C713,0),TEXT($D713,0)),'Input and Results'!$S:$V,E$1,),"")</f>
        <v>Laura Ferguson</v>
      </c>
      <c r="F713" s="116" t="str">
        <f>IFERROR(VLOOKUP(CONCATENATE(TEXT($B713,0),TEXT($C713,0),TEXT($D713,0)),'Input and Results'!$S:$V,F$1,),"")</f>
        <v>Royal Masonic School</v>
      </c>
      <c r="G713" s="121">
        <f>IFERROR(VLOOKUP(CONCATENATE(TEXT($B713,0),TEXT($C713,0),TEXT($D713,0)),'Input and Results'!$S:$V,G$1,),"")</f>
        <v>45.22</v>
      </c>
      <c r="H713" s="122">
        <v>46.28</v>
      </c>
      <c r="I713" s="123"/>
      <c r="J713" s="124"/>
      <c r="M713" s="131" t="str">
        <f t="shared" si="744"/>
        <v>5</v>
      </c>
      <c r="N713" s="131" t="str">
        <f t="shared" si="745"/>
        <v>16</v>
      </c>
      <c r="O713" s="86" t="str">
        <f>IF(N713&lt;&gt;"",VLOOKUP($N713,'Events and Heat count'!$B:$D,2,)&amp;" - "&amp;VLOOKUP($N713,'Events and Heat count'!$B:$D,3,),"")</f>
        <v>Year 6 Girls - 50m Butterfly</v>
      </c>
      <c r="P713" s="86" t="str">
        <f t="shared" si="746"/>
        <v>2</v>
      </c>
      <c r="Q713" s="83" t="str">
        <f t="shared" si="696"/>
        <v>Laura Ferguson</v>
      </c>
      <c r="R713" s="83" t="str">
        <f t="shared" si="697"/>
        <v>Royal Masonic School</v>
      </c>
      <c r="S713" s="99" t="str">
        <f t="shared" si="725"/>
        <v>___________</v>
      </c>
    </row>
    <row r="714" spans="1:19" ht="20.100000000000001" customHeight="1" x14ac:dyDescent="0.2">
      <c r="A714" s="85" t="str">
        <f t="shared" si="747"/>
        <v>1626</v>
      </c>
      <c r="B714" s="83">
        <f t="shared" ref="B714:C714" si="753">B713</f>
        <v>16</v>
      </c>
      <c r="C714" s="117">
        <f t="shared" si="753"/>
        <v>2</v>
      </c>
      <c r="D714" s="118">
        <f t="shared" si="750"/>
        <v>6</v>
      </c>
      <c r="E714" s="116" t="str">
        <f>IFERROR(VLOOKUP(CONCATENATE(TEXT($B714,0),TEXT($C714,0),TEXT($D714,0)),'Input and Results'!$S:$V,E$1,),"")</f>
        <v>Brigitte Chapman</v>
      </c>
      <c r="F714" s="116" t="str">
        <f>IFERROR(VLOOKUP(CONCATENATE(TEXT($B714,0),TEXT($C714,0),TEXT($D714,0)),'Input and Results'!$S:$V,F$1,),"")</f>
        <v>Great Missenden</v>
      </c>
      <c r="G714" s="121">
        <f>IFERROR(VLOOKUP(CONCATENATE(TEXT($B714,0),TEXT($C714,0),TEXT($D714,0)),'Input and Results'!$S:$V,G$1,),"")</f>
        <v>45.7</v>
      </c>
      <c r="H714" s="122">
        <v>45.38</v>
      </c>
      <c r="I714" s="123"/>
      <c r="J714" s="124"/>
      <c r="M714" s="131" t="str">
        <f t="shared" si="744"/>
        <v>6</v>
      </c>
      <c r="N714" s="131" t="str">
        <f t="shared" si="745"/>
        <v>16</v>
      </c>
      <c r="O714" s="86" t="str">
        <f>IF(N714&lt;&gt;"",VLOOKUP($N714,'Events and Heat count'!$B:$D,2,)&amp;" - "&amp;VLOOKUP($N714,'Events and Heat count'!$B:$D,3,),"")</f>
        <v>Year 6 Girls - 50m Butterfly</v>
      </c>
      <c r="P714" s="86" t="str">
        <f t="shared" si="746"/>
        <v>2</v>
      </c>
      <c r="Q714" s="83" t="str">
        <f t="shared" si="696"/>
        <v>Brigitte Chapman</v>
      </c>
      <c r="R714" s="83" t="str">
        <f t="shared" si="697"/>
        <v>Great Missenden</v>
      </c>
      <c r="S714" s="99" t="str">
        <f t="shared" si="725"/>
        <v>___________</v>
      </c>
    </row>
    <row r="715" spans="1:19" ht="20.100000000000001" customHeight="1" x14ac:dyDescent="0.2">
      <c r="A715" s="85" t="str">
        <f t="shared" si="747"/>
        <v>1627</v>
      </c>
      <c r="B715" s="83">
        <f t="shared" ref="B715:C715" si="754">B714</f>
        <v>16</v>
      </c>
      <c r="C715" s="117">
        <f t="shared" si="754"/>
        <v>2</v>
      </c>
      <c r="D715" s="118">
        <f t="shared" si="750"/>
        <v>7</v>
      </c>
      <c r="E715" s="116" t="str">
        <f>IFERROR(VLOOKUP(CONCATENATE(TEXT($B715,0),TEXT($C715,0),TEXT($D715,0)),'Input and Results'!$S:$V,E$1,),"")</f>
        <v>Robyn Hartley</v>
      </c>
      <c r="F715" s="116" t="str">
        <f>IFERROR(VLOOKUP(CONCATENATE(TEXT($B715,0),TEXT($C715,0),TEXT($D715,0)),'Input and Results'!$S:$V,F$1,),"")</f>
        <v>How Wood</v>
      </c>
      <c r="G715" s="121">
        <f>IFERROR(VLOOKUP(CONCATENATE(TEXT($B715,0),TEXT($C715,0),TEXT($D715,0)),'Input and Results'!$S:$V,G$1,),"")</f>
        <v>46.87</v>
      </c>
      <c r="H715" s="122">
        <v>55.52</v>
      </c>
      <c r="I715" s="123"/>
      <c r="J715" s="124"/>
      <c r="M715" s="131" t="str">
        <f t="shared" si="744"/>
        <v>7</v>
      </c>
      <c r="N715" s="131" t="str">
        <f t="shared" si="745"/>
        <v>16</v>
      </c>
      <c r="O715" s="86" t="str">
        <f>IF(N715&lt;&gt;"",VLOOKUP($N715,'Events and Heat count'!$B:$D,2,)&amp;" - "&amp;VLOOKUP($N715,'Events and Heat count'!$B:$D,3,),"")</f>
        <v>Year 6 Girls - 50m Butterfly</v>
      </c>
      <c r="P715" s="86" t="str">
        <f t="shared" si="746"/>
        <v>2</v>
      </c>
      <c r="Q715" s="83" t="str">
        <f t="shared" si="696"/>
        <v>Robyn Hartley</v>
      </c>
      <c r="R715" s="83" t="str">
        <f t="shared" si="697"/>
        <v>How Wood</v>
      </c>
      <c r="S715" s="99" t="str">
        <f t="shared" si="725"/>
        <v>___________</v>
      </c>
    </row>
    <row r="716" spans="1:19" ht="20.100000000000001" customHeight="1" x14ac:dyDescent="0.2">
      <c r="A716" s="85" t="str">
        <f t="shared" si="747"/>
        <v>1628</v>
      </c>
      <c r="B716" s="83">
        <f t="shared" ref="B716:C716" si="755">B715</f>
        <v>16</v>
      </c>
      <c r="C716" s="117">
        <f t="shared" si="755"/>
        <v>2</v>
      </c>
      <c r="D716" s="118">
        <f t="shared" si="750"/>
        <v>8</v>
      </c>
      <c r="E716" s="116" t="str">
        <f>IFERROR(VLOOKUP(CONCATENATE(TEXT($B716,0),TEXT($C716,0),TEXT($D716,0)),'Input and Results'!$S:$V,E$1,),"")</f>
        <v/>
      </c>
      <c r="F716" s="116" t="str">
        <f>IFERROR(VLOOKUP(CONCATENATE(TEXT($B716,0),TEXT($C716,0),TEXT($D716,0)),'Input and Results'!$S:$V,F$1,),"")</f>
        <v/>
      </c>
      <c r="G716" s="121" t="str">
        <f>IFERROR(VLOOKUP(CONCATENATE(TEXT($B716,0),TEXT($C716,0),TEXT($D716,0)),'Input and Results'!$S:$V,G$1,),"")</f>
        <v/>
      </c>
      <c r="H716" s="122"/>
      <c r="I716" s="123"/>
      <c r="J716" s="124"/>
      <c r="M716" s="131" t="str">
        <f t="shared" si="744"/>
        <v>8</v>
      </c>
      <c r="N716" s="131" t="str">
        <f t="shared" si="745"/>
        <v>16</v>
      </c>
      <c r="O716" s="86" t="str">
        <f>IF(N716&lt;&gt;"",VLOOKUP($N716,'Events and Heat count'!$B:$D,2,)&amp;" - "&amp;VLOOKUP($N716,'Events and Heat count'!$B:$D,3,),"")</f>
        <v>Year 6 Girls - 50m Butterfly</v>
      </c>
      <c r="P716" s="86" t="str">
        <f t="shared" si="746"/>
        <v>2</v>
      </c>
      <c r="Q716" s="83" t="str">
        <f t="shared" si="696"/>
        <v/>
      </c>
      <c r="R716" s="83" t="str">
        <f t="shared" si="697"/>
        <v/>
      </c>
      <c r="S716" s="99" t="str">
        <f t="shared" si="725"/>
        <v>___________</v>
      </c>
    </row>
    <row r="717" spans="1:19" s="87" customFormat="1" ht="249.95" customHeight="1" x14ac:dyDescent="0.2">
      <c r="B717" s="87">
        <f t="shared" ref="B717:C717" si="756">B716</f>
        <v>16</v>
      </c>
      <c r="C717" s="117">
        <f t="shared" si="756"/>
        <v>2</v>
      </c>
      <c r="D717" s="117"/>
      <c r="E717" s="117"/>
      <c r="F717" s="117"/>
      <c r="G717" s="117"/>
      <c r="H717" s="117"/>
      <c r="I717" s="125"/>
      <c r="J717" s="125"/>
      <c r="M717" s="104" t="str">
        <f t="shared" si="744"/>
        <v/>
      </c>
      <c r="N717" s="104" t="str">
        <f t="shared" si="745"/>
        <v/>
      </c>
      <c r="O717" s="86" t="str">
        <f>IF(N717&lt;&gt;"",VLOOKUP($N717,'Events and Heat count'!$B:$D,2,)&amp;" - "&amp;VLOOKUP($N717,'Events and Heat count'!$B:$D,3,),"")</f>
        <v/>
      </c>
      <c r="P717" s="86" t="str">
        <f t="shared" si="746"/>
        <v/>
      </c>
      <c r="Q717" s="83" t="str">
        <f t="shared" si="696"/>
        <v/>
      </c>
      <c r="R717" s="83" t="str">
        <f t="shared" si="697"/>
        <v/>
      </c>
      <c r="S717" s="99" t="str">
        <f t="shared" si="725"/>
        <v/>
      </c>
    </row>
    <row r="718" spans="1:19" ht="20.100000000000001" customHeight="1" x14ac:dyDescent="0.2">
      <c r="B718" s="83">
        <f t="shared" ref="B718" si="757">B717</f>
        <v>16</v>
      </c>
      <c r="C718" s="103" t="s">
        <v>368</v>
      </c>
      <c r="D718" s="119">
        <f>D704</f>
        <v>16</v>
      </c>
      <c r="E718" s="103" t="str">
        <f t="shared" ref="E718:F718" si="758">E704</f>
        <v>Year 6 Girls</v>
      </c>
      <c r="F718" s="103" t="str">
        <f t="shared" si="758"/>
        <v>50m Butterfly</v>
      </c>
      <c r="G718" s="103"/>
      <c r="H718" s="103"/>
      <c r="I718" s="120"/>
      <c r="J718" s="120"/>
      <c r="M718" s="104" t="str">
        <f t="shared" si="744"/>
        <v/>
      </c>
      <c r="N718" s="104" t="str">
        <f t="shared" si="745"/>
        <v/>
      </c>
      <c r="O718" s="86" t="str">
        <f>IF(N718&lt;&gt;"",VLOOKUP($N718,'Events and Heat count'!$B:$D,2,)&amp;" - "&amp;VLOOKUP($N718,'Events and Heat count'!$B:$D,3,),"")</f>
        <v/>
      </c>
      <c r="P718" s="86" t="str">
        <f t="shared" si="746"/>
        <v/>
      </c>
      <c r="Q718" s="83" t="str">
        <f t="shared" si="696"/>
        <v/>
      </c>
      <c r="R718" s="83" t="str">
        <f t="shared" si="697"/>
        <v/>
      </c>
      <c r="S718" s="99" t="str">
        <f t="shared" si="725"/>
        <v/>
      </c>
    </row>
    <row r="719" spans="1:19" s="87" customFormat="1" ht="5.0999999999999996" customHeight="1" x14ac:dyDescent="0.2">
      <c r="B719" s="87">
        <f t="shared" ref="B719" si="759">B718</f>
        <v>16</v>
      </c>
      <c r="C719" s="117"/>
      <c r="D719" s="117"/>
      <c r="E719" s="117"/>
      <c r="F719" s="117"/>
      <c r="G719" s="117"/>
      <c r="H719" s="117"/>
      <c r="I719" s="125"/>
      <c r="J719" s="125"/>
      <c r="M719" s="104" t="str">
        <f t="shared" si="744"/>
        <v/>
      </c>
      <c r="N719" s="104" t="str">
        <f t="shared" si="745"/>
        <v/>
      </c>
      <c r="O719" s="86" t="str">
        <f>IF(N719&lt;&gt;"",VLOOKUP($N719,'Events and Heat count'!$B:$D,2,)&amp;" - "&amp;VLOOKUP($N719,'Events and Heat count'!$B:$D,3,),"")</f>
        <v/>
      </c>
      <c r="P719" s="86" t="str">
        <f t="shared" si="746"/>
        <v/>
      </c>
      <c r="Q719" s="83" t="str">
        <f t="shared" si="696"/>
        <v/>
      </c>
      <c r="R719" s="83" t="str">
        <f t="shared" si="697"/>
        <v/>
      </c>
      <c r="S719" s="99" t="str">
        <f t="shared" si="725"/>
        <v/>
      </c>
    </row>
    <row r="720" spans="1:19" ht="15" customHeight="1" x14ac:dyDescent="0.2">
      <c r="A720" s="85"/>
      <c r="B720" s="83">
        <f t="shared" ref="B720" si="760">B719</f>
        <v>16</v>
      </c>
      <c r="C720" s="117">
        <f>E720</f>
        <v>3</v>
      </c>
      <c r="D720" s="103" t="s">
        <v>367</v>
      </c>
      <c r="E720" s="119">
        <v>3</v>
      </c>
      <c r="M720" s="104" t="str">
        <f t="shared" si="744"/>
        <v/>
      </c>
      <c r="N720" s="104" t="str">
        <f t="shared" si="745"/>
        <v/>
      </c>
      <c r="O720" s="86" t="str">
        <f>IF(N720&lt;&gt;"",VLOOKUP($N720,'Events and Heat count'!$B:$D,2,)&amp;" - "&amp;VLOOKUP($N720,'Events and Heat count'!$B:$D,3,),"")</f>
        <v/>
      </c>
      <c r="P720" s="86" t="str">
        <f t="shared" si="746"/>
        <v/>
      </c>
      <c r="Q720" s="83" t="str">
        <f t="shared" si="696"/>
        <v/>
      </c>
      <c r="R720" s="83" t="str">
        <f t="shared" si="697"/>
        <v/>
      </c>
      <c r="S720" s="99" t="str">
        <f t="shared" si="725"/>
        <v/>
      </c>
    </row>
    <row r="721" spans="1:19" ht="5.0999999999999996" customHeight="1" x14ac:dyDescent="0.2">
      <c r="A721" s="85"/>
      <c r="B721" s="83">
        <f t="shared" ref="B721" si="761">B720</f>
        <v>16</v>
      </c>
      <c r="C721" s="117">
        <f>C720</f>
        <v>3</v>
      </c>
      <c r="M721" s="104" t="str">
        <f t="shared" si="744"/>
        <v/>
      </c>
      <c r="N721" s="104" t="str">
        <f t="shared" si="745"/>
        <v/>
      </c>
      <c r="O721" s="86" t="str">
        <f>IF(N721&lt;&gt;"",VLOOKUP($N721,'Events and Heat count'!$B:$D,2,)&amp;" - "&amp;VLOOKUP($N721,'Events and Heat count'!$B:$D,3,),"")</f>
        <v/>
      </c>
      <c r="P721" s="86" t="str">
        <f t="shared" si="746"/>
        <v/>
      </c>
      <c r="Q721" s="83" t="str">
        <f t="shared" si="696"/>
        <v/>
      </c>
      <c r="R721" s="83" t="str">
        <f t="shared" si="697"/>
        <v/>
      </c>
      <c r="S721" s="99" t="str">
        <f t="shared" si="725"/>
        <v/>
      </c>
    </row>
    <row r="722" spans="1:19" ht="15" customHeight="1" x14ac:dyDescent="0.2">
      <c r="A722" s="85"/>
      <c r="B722" s="83">
        <f t="shared" ref="B722:C722" si="762">B721</f>
        <v>16</v>
      </c>
      <c r="C722" s="117">
        <f t="shared" si="762"/>
        <v>3</v>
      </c>
      <c r="D722" s="103" t="s">
        <v>366</v>
      </c>
      <c r="E722" s="103" t="s">
        <v>369</v>
      </c>
      <c r="F722" s="103" t="s">
        <v>374</v>
      </c>
      <c r="G722" s="103" t="s">
        <v>380</v>
      </c>
      <c r="H722" s="103"/>
      <c r="I722" s="120" t="s">
        <v>381</v>
      </c>
      <c r="J722" s="120" t="s">
        <v>382</v>
      </c>
      <c r="M722" s="104" t="str">
        <f t="shared" si="744"/>
        <v/>
      </c>
      <c r="N722" s="104" t="str">
        <f t="shared" si="745"/>
        <v/>
      </c>
      <c r="O722" s="86" t="str">
        <f>IF(N722&lt;&gt;"",VLOOKUP($N722,'Events and Heat count'!$B:$D,2,)&amp;" - "&amp;VLOOKUP($N722,'Events and Heat count'!$B:$D,3,),"")</f>
        <v/>
      </c>
      <c r="P722" s="86" t="str">
        <f t="shared" si="746"/>
        <v/>
      </c>
      <c r="Q722" s="83" t="str">
        <f t="shared" si="696"/>
        <v/>
      </c>
      <c r="R722" s="83" t="str">
        <f t="shared" si="697"/>
        <v/>
      </c>
      <c r="S722" s="99" t="str">
        <f t="shared" si="725"/>
        <v/>
      </c>
    </row>
    <row r="723" spans="1:19" ht="20.100000000000001" customHeight="1" x14ac:dyDescent="0.2">
      <c r="A723" s="85" t="str">
        <f>CONCATENATE(TEXT($B723,0),TEXT($C723,0),TEXT($D723,0))</f>
        <v>1631</v>
      </c>
      <c r="B723" s="83">
        <f t="shared" ref="B723:C723" si="763">B722</f>
        <v>16</v>
      </c>
      <c r="C723" s="117">
        <f t="shared" si="763"/>
        <v>3</v>
      </c>
      <c r="D723" s="118">
        <v>1</v>
      </c>
      <c r="E723" s="116" t="str">
        <f>IFERROR(VLOOKUP(CONCATENATE(TEXT($B723,0),TEXT($C723,0),TEXT($D723,0)),'Input and Results'!$S:$V,E$1,),"")</f>
        <v>Oivia Freeman</v>
      </c>
      <c r="F723" s="116" t="str">
        <f>IFERROR(VLOOKUP(CONCATENATE(TEXT($B723,0),TEXT($C723,0),TEXT($D723,0)),'Input and Results'!$S:$V,F$1,),"")</f>
        <v>Heath Mount</v>
      </c>
      <c r="G723" s="121">
        <f>IFERROR(VLOOKUP(CONCATENATE(TEXT($B723,0),TEXT($C723,0),TEXT($D723,0)),'Input and Results'!$S:$V,G$1,),"")</f>
        <v>44.6</v>
      </c>
      <c r="H723" s="122">
        <v>199.47</v>
      </c>
      <c r="I723" s="123"/>
      <c r="J723" s="124"/>
      <c r="M723" s="131" t="str">
        <f t="shared" si="744"/>
        <v>1</v>
      </c>
      <c r="N723" s="131" t="str">
        <f t="shared" si="745"/>
        <v>16</v>
      </c>
      <c r="O723" s="86" t="str">
        <f>IF(N723&lt;&gt;"",VLOOKUP($N723,'Events and Heat count'!$B:$D,2,)&amp;" - "&amp;VLOOKUP($N723,'Events and Heat count'!$B:$D,3,),"")</f>
        <v>Year 6 Girls - 50m Butterfly</v>
      </c>
      <c r="P723" s="86" t="str">
        <f t="shared" si="746"/>
        <v>3</v>
      </c>
      <c r="Q723" s="83" t="str">
        <f t="shared" si="696"/>
        <v>Oivia Freeman</v>
      </c>
      <c r="R723" s="83" t="str">
        <f t="shared" si="697"/>
        <v>Heath Mount</v>
      </c>
      <c r="S723" s="99" t="str">
        <f t="shared" si="725"/>
        <v>___________</v>
      </c>
    </row>
    <row r="724" spans="1:19" ht="20.100000000000001" customHeight="1" x14ac:dyDescent="0.2">
      <c r="A724" s="85" t="str">
        <f t="shared" ref="A724:A730" si="764">CONCATENATE(TEXT($B724,0),TEXT($C724,0),TEXT($D724,0))</f>
        <v>1632</v>
      </c>
      <c r="B724" s="83">
        <f t="shared" ref="B724:C724" si="765">B723</f>
        <v>16</v>
      </c>
      <c r="C724" s="117">
        <f t="shared" si="765"/>
        <v>3</v>
      </c>
      <c r="D724" s="118">
        <f>D723+1</f>
        <v>2</v>
      </c>
      <c r="E724" s="116" t="str">
        <f>IFERROR(VLOOKUP(CONCATENATE(TEXT($B724,0),TEXT($C724,0),TEXT($D724,0)),'Input and Results'!$S:$V,E$1,),"")</f>
        <v>Rosie Hadfield</v>
      </c>
      <c r="F724" s="116" t="str">
        <f>IFERROR(VLOOKUP(CONCATENATE(TEXT($B724,0),TEXT($C724,0),TEXT($D724,0)),'Input and Results'!$S:$V,F$1,),"")</f>
        <v>St Hilda's Harpenden</v>
      </c>
      <c r="G724" s="121">
        <f>IFERROR(VLOOKUP(CONCATENATE(TEXT($B724,0),TEXT($C724,0),TEXT($D724,0)),'Input and Results'!$S:$V,G$1,),"")</f>
        <v>44.13</v>
      </c>
      <c r="H724" s="122">
        <v>44.74</v>
      </c>
      <c r="I724" s="123"/>
      <c r="J724" s="124"/>
      <c r="M724" s="131" t="str">
        <f t="shared" si="744"/>
        <v>2</v>
      </c>
      <c r="N724" s="131" t="str">
        <f t="shared" si="745"/>
        <v>16</v>
      </c>
      <c r="O724" s="86" t="str">
        <f>IF(N724&lt;&gt;"",VLOOKUP($N724,'Events and Heat count'!$B:$D,2,)&amp;" - "&amp;VLOOKUP($N724,'Events and Heat count'!$B:$D,3,),"")</f>
        <v>Year 6 Girls - 50m Butterfly</v>
      </c>
      <c r="P724" s="86" t="str">
        <f t="shared" si="746"/>
        <v>3</v>
      </c>
      <c r="Q724" s="83" t="str">
        <f t="shared" si="696"/>
        <v>Rosie Hadfield</v>
      </c>
      <c r="R724" s="83" t="str">
        <f t="shared" si="697"/>
        <v>St Hilda's Harpenden</v>
      </c>
      <c r="S724" s="99" t="str">
        <f t="shared" si="725"/>
        <v>___________</v>
      </c>
    </row>
    <row r="725" spans="1:19" ht="20.100000000000001" customHeight="1" x14ac:dyDescent="0.2">
      <c r="A725" s="85" t="str">
        <f t="shared" si="764"/>
        <v>1633</v>
      </c>
      <c r="B725" s="83">
        <f t="shared" ref="B725:C725" si="766">B724</f>
        <v>16</v>
      </c>
      <c r="C725" s="117">
        <f t="shared" si="766"/>
        <v>3</v>
      </c>
      <c r="D725" s="118">
        <f t="shared" ref="D725:D730" si="767">D724+1</f>
        <v>3</v>
      </c>
      <c r="E725" s="116" t="str">
        <f>IFERROR(VLOOKUP(CONCATENATE(TEXT($B725,0),TEXT($C725,0),TEXT($D725,0)),'Input and Results'!$S:$V,E$1,),"")</f>
        <v>Izzy Bach</v>
      </c>
      <c r="F725" s="116" t="str">
        <f>IFERROR(VLOOKUP(CONCATENATE(TEXT($B725,0),TEXT($C725,0),TEXT($D725,0)),'Input and Results'!$S:$V,F$1,),"")</f>
        <v>Maltman's Green</v>
      </c>
      <c r="G725" s="121">
        <f>IFERROR(VLOOKUP(CONCATENATE(TEXT($B725,0),TEXT($C725,0),TEXT($D725,0)),'Input and Results'!$S:$V,G$1,),"")</f>
        <v>43.92</v>
      </c>
      <c r="H725" s="122">
        <v>43.37</v>
      </c>
      <c r="I725" s="123"/>
      <c r="J725" s="124"/>
      <c r="M725" s="131" t="str">
        <f t="shared" si="744"/>
        <v>3</v>
      </c>
      <c r="N725" s="131" t="str">
        <f t="shared" si="745"/>
        <v>16</v>
      </c>
      <c r="O725" s="86" t="str">
        <f>IF(N725&lt;&gt;"",VLOOKUP($N725,'Events and Heat count'!$B:$D,2,)&amp;" - "&amp;VLOOKUP($N725,'Events and Heat count'!$B:$D,3,),"")</f>
        <v>Year 6 Girls - 50m Butterfly</v>
      </c>
      <c r="P725" s="86" t="str">
        <f t="shared" si="746"/>
        <v>3</v>
      </c>
      <c r="Q725" s="83" t="str">
        <f t="shared" si="696"/>
        <v>Izzy Bach</v>
      </c>
      <c r="R725" s="83" t="str">
        <f t="shared" si="697"/>
        <v>Maltman's Green</v>
      </c>
      <c r="S725" s="99" t="str">
        <f t="shared" si="725"/>
        <v>___________</v>
      </c>
    </row>
    <row r="726" spans="1:19" ht="20.100000000000001" customHeight="1" x14ac:dyDescent="0.2">
      <c r="A726" s="85" t="str">
        <f t="shared" si="764"/>
        <v>1634</v>
      </c>
      <c r="B726" s="83">
        <f t="shared" ref="B726:C726" si="768">B725</f>
        <v>16</v>
      </c>
      <c r="C726" s="117">
        <f t="shared" si="768"/>
        <v>3</v>
      </c>
      <c r="D726" s="118">
        <f t="shared" si="767"/>
        <v>4</v>
      </c>
      <c r="E726" s="116" t="str">
        <f>IFERROR(VLOOKUP(CONCATENATE(TEXT($B726,0),TEXT($C726,0),TEXT($D726,0)),'Input and Results'!$S:$V,E$1,),"")</f>
        <v>Lydia Wisely</v>
      </c>
      <c r="F726" s="116" t="str">
        <f>IFERROR(VLOOKUP(CONCATENATE(TEXT($B726,0),TEXT($C726,0),TEXT($D726,0)),'Input and Results'!$S:$V,F$1,),"")</f>
        <v>Berkhamsted</v>
      </c>
      <c r="G726" s="121">
        <f>IFERROR(VLOOKUP(CONCATENATE(TEXT($B726,0),TEXT($C726,0),TEXT($D726,0)),'Input and Results'!$S:$V,G$1,),"")</f>
        <v>43.42</v>
      </c>
      <c r="H726" s="122">
        <v>40.47</v>
      </c>
      <c r="I726" s="123"/>
      <c r="J726" s="124"/>
      <c r="M726" s="131" t="str">
        <f t="shared" si="744"/>
        <v>4</v>
      </c>
      <c r="N726" s="131" t="str">
        <f t="shared" si="745"/>
        <v>16</v>
      </c>
      <c r="O726" s="86" t="str">
        <f>IF(N726&lt;&gt;"",VLOOKUP($N726,'Events and Heat count'!$B:$D,2,)&amp;" - "&amp;VLOOKUP($N726,'Events and Heat count'!$B:$D,3,),"")</f>
        <v>Year 6 Girls - 50m Butterfly</v>
      </c>
      <c r="P726" s="86" t="str">
        <f t="shared" si="746"/>
        <v>3</v>
      </c>
      <c r="Q726" s="83" t="str">
        <f t="shared" si="696"/>
        <v>Lydia Wisely</v>
      </c>
      <c r="R726" s="83" t="str">
        <f t="shared" si="697"/>
        <v>Berkhamsted</v>
      </c>
      <c r="S726" s="99" t="str">
        <f t="shared" si="725"/>
        <v>___________</v>
      </c>
    </row>
    <row r="727" spans="1:19" ht="20.100000000000001" customHeight="1" x14ac:dyDescent="0.2">
      <c r="A727" s="85" t="str">
        <f t="shared" si="764"/>
        <v>1635</v>
      </c>
      <c r="B727" s="83">
        <f t="shared" ref="B727:C727" si="769">B726</f>
        <v>16</v>
      </c>
      <c r="C727" s="117">
        <f t="shared" si="769"/>
        <v>3</v>
      </c>
      <c r="D727" s="118">
        <f t="shared" si="767"/>
        <v>5</v>
      </c>
      <c r="E727" s="116" t="str">
        <f>IFERROR(VLOOKUP(CONCATENATE(TEXT($B727,0),TEXT($C727,0),TEXT($D727,0)),'Input and Results'!$S:$V,E$1,),"")</f>
        <v>Isabella Yeabsley</v>
      </c>
      <c r="F727" s="116" t="str">
        <f>IFERROR(VLOOKUP(CONCATENATE(TEXT($B727,0),TEXT($C727,0),TEXT($D727,0)),'Input and Results'!$S:$V,F$1,),"")</f>
        <v>Aldenham</v>
      </c>
      <c r="G727" s="121">
        <f>IFERROR(VLOOKUP(CONCATENATE(TEXT($B727,0),TEXT($C727,0),TEXT($D727,0)),'Input and Results'!$S:$V,G$1,),"")</f>
        <v>43.41</v>
      </c>
      <c r="H727" s="122">
        <v>44.75</v>
      </c>
      <c r="I727" s="123"/>
      <c r="J727" s="124"/>
      <c r="M727" s="131" t="str">
        <f t="shared" si="744"/>
        <v>5</v>
      </c>
      <c r="N727" s="131" t="str">
        <f t="shared" si="745"/>
        <v>16</v>
      </c>
      <c r="O727" s="86" t="str">
        <f>IF(N727&lt;&gt;"",VLOOKUP($N727,'Events and Heat count'!$B:$D,2,)&amp;" - "&amp;VLOOKUP($N727,'Events and Heat count'!$B:$D,3,),"")</f>
        <v>Year 6 Girls - 50m Butterfly</v>
      </c>
      <c r="P727" s="86" t="str">
        <f t="shared" si="746"/>
        <v>3</v>
      </c>
      <c r="Q727" s="83" t="str">
        <f t="shared" si="696"/>
        <v>Isabella Yeabsley</v>
      </c>
      <c r="R727" s="83" t="str">
        <f t="shared" si="697"/>
        <v>Aldenham</v>
      </c>
      <c r="S727" s="99" t="str">
        <f t="shared" si="725"/>
        <v>___________</v>
      </c>
    </row>
    <row r="728" spans="1:19" ht="20.100000000000001" customHeight="1" x14ac:dyDescent="0.2">
      <c r="A728" s="85" t="str">
        <f t="shared" si="764"/>
        <v>1636</v>
      </c>
      <c r="B728" s="83">
        <f t="shared" ref="B728:C728" si="770">B727</f>
        <v>16</v>
      </c>
      <c r="C728" s="117">
        <f t="shared" si="770"/>
        <v>3</v>
      </c>
      <c r="D728" s="118">
        <f t="shared" si="767"/>
        <v>6</v>
      </c>
      <c r="E728" s="116" t="str">
        <f>IFERROR(VLOOKUP(CONCATENATE(TEXT($B728,0),TEXT($C728,0),TEXT($D728,0)),'Input and Results'!$S:$V,E$1,),"")</f>
        <v>Katy Lane</v>
      </c>
      <c r="F728" s="116" t="str">
        <f>IFERROR(VLOOKUP(CONCATENATE(TEXT($B728,0),TEXT($C728,0),TEXT($D728,0)),'Input and Results'!$S:$V,F$1,),"")</f>
        <v>Kings Langley</v>
      </c>
      <c r="G728" s="121">
        <f>IFERROR(VLOOKUP(CONCATENATE(TEXT($B728,0),TEXT($C728,0),TEXT($D728,0)),'Input and Results'!$S:$V,G$1,),"")</f>
        <v>43.71</v>
      </c>
      <c r="H728" s="122">
        <v>42.35</v>
      </c>
      <c r="I728" s="123"/>
      <c r="J728" s="124"/>
      <c r="M728" s="131" t="str">
        <f t="shared" si="744"/>
        <v>6</v>
      </c>
      <c r="N728" s="131" t="str">
        <f t="shared" si="745"/>
        <v>16</v>
      </c>
      <c r="O728" s="86" t="str">
        <f>IF(N728&lt;&gt;"",VLOOKUP($N728,'Events and Heat count'!$B:$D,2,)&amp;" - "&amp;VLOOKUP($N728,'Events and Heat count'!$B:$D,3,),"")</f>
        <v>Year 6 Girls - 50m Butterfly</v>
      </c>
      <c r="P728" s="86" t="str">
        <f t="shared" si="746"/>
        <v>3</v>
      </c>
      <c r="Q728" s="83" t="str">
        <f t="shared" si="696"/>
        <v>Katy Lane</v>
      </c>
      <c r="R728" s="83" t="str">
        <f t="shared" si="697"/>
        <v>Kings Langley</v>
      </c>
      <c r="S728" s="99" t="str">
        <f t="shared" si="725"/>
        <v>___________</v>
      </c>
    </row>
    <row r="729" spans="1:19" ht="20.100000000000001" customHeight="1" x14ac:dyDescent="0.2">
      <c r="A729" s="85" t="str">
        <f t="shared" si="764"/>
        <v>1637</v>
      </c>
      <c r="B729" s="83">
        <f t="shared" ref="B729:C729" si="771">B728</f>
        <v>16</v>
      </c>
      <c r="C729" s="117">
        <f t="shared" si="771"/>
        <v>3</v>
      </c>
      <c r="D729" s="118">
        <f t="shared" si="767"/>
        <v>7</v>
      </c>
      <c r="E729" s="116" t="str">
        <f>IFERROR(VLOOKUP(CONCATENATE(TEXT($B729,0),TEXT($C729,0),TEXT($D729,0)),'Input and Results'!$S:$V,E$1,),"")</f>
        <v>Isabelle Nicholls</v>
      </c>
      <c r="F729" s="116" t="str">
        <f>IFERROR(VLOOKUP(CONCATENATE(TEXT($B729,0),TEXT($C729,0),TEXT($D729,0)),'Input and Results'!$S:$V,F$1,),"")</f>
        <v>Chalfont St Peter</v>
      </c>
      <c r="G729" s="121">
        <f>IFERROR(VLOOKUP(CONCATENATE(TEXT($B729,0),TEXT($C729,0),TEXT($D729,0)),'Input and Results'!$S:$V,G$1,),"")</f>
        <v>44</v>
      </c>
      <c r="H729" s="122">
        <v>199.99</v>
      </c>
      <c r="I729" s="123"/>
      <c r="J729" s="124"/>
      <c r="M729" s="131" t="str">
        <f t="shared" si="744"/>
        <v>7</v>
      </c>
      <c r="N729" s="131" t="str">
        <f t="shared" si="745"/>
        <v>16</v>
      </c>
      <c r="O729" s="86" t="str">
        <f>IF(N729&lt;&gt;"",VLOOKUP($N729,'Events and Heat count'!$B:$D,2,)&amp;" - "&amp;VLOOKUP($N729,'Events and Heat count'!$B:$D,3,),"")</f>
        <v>Year 6 Girls - 50m Butterfly</v>
      </c>
      <c r="P729" s="86" t="str">
        <f t="shared" si="746"/>
        <v>3</v>
      </c>
      <c r="Q729" s="83" t="str">
        <f t="shared" si="696"/>
        <v>Isabelle Nicholls</v>
      </c>
      <c r="R729" s="83" t="str">
        <f t="shared" si="697"/>
        <v>Chalfont St Peter</v>
      </c>
      <c r="S729" s="99" t="str">
        <f t="shared" si="725"/>
        <v>___________</v>
      </c>
    </row>
    <row r="730" spans="1:19" ht="20.100000000000001" customHeight="1" x14ac:dyDescent="0.2">
      <c r="A730" s="85" t="str">
        <f t="shared" si="764"/>
        <v>1638</v>
      </c>
      <c r="B730" s="83">
        <f t="shared" ref="B730:C730" si="772">B729</f>
        <v>16</v>
      </c>
      <c r="C730" s="117">
        <f t="shared" si="772"/>
        <v>3</v>
      </c>
      <c r="D730" s="118">
        <f t="shared" si="767"/>
        <v>8</v>
      </c>
      <c r="E730" s="116" t="str">
        <f>IFERROR(VLOOKUP(CONCATENATE(TEXT($B730,0),TEXT($C730,0),TEXT($D730,0)),'Input and Results'!$S:$V,E$1,),"")</f>
        <v>Maja Alexander</v>
      </c>
      <c r="F730" s="116" t="str">
        <f>IFERROR(VLOOKUP(CONCATENATE(TEXT($B730,0),TEXT($C730,0),TEXT($D730,0)),'Input and Results'!$S:$V,F$1,),"")</f>
        <v>Heath Mount</v>
      </c>
      <c r="G730" s="121">
        <f>IFERROR(VLOOKUP(CONCATENATE(TEXT($B730,0),TEXT($C730,0),TEXT($D730,0)),'Input and Results'!$S:$V,G$1,),"")</f>
        <v>44.32</v>
      </c>
      <c r="H730" s="122">
        <v>199.98</v>
      </c>
      <c r="I730" s="123"/>
      <c r="J730" s="124"/>
      <c r="M730" s="131" t="str">
        <f t="shared" si="744"/>
        <v>8</v>
      </c>
      <c r="N730" s="131" t="str">
        <f t="shared" si="745"/>
        <v>16</v>
      </c>
      <c r="O730" s="86" t="str">
        <f>IF(N730&lt;&gt;"",VLOOKUP($N730,'Events and Heat count'!$B:$D,2,)&amp;" - "&amp;VLOOKUP($N730,'Events and Heat count'!$B:$D,3,),"")</f>
        <v>Year 6 Girls - 50m Butterfly</v>
      </c>
      <c r="P730" s="86" t="str">
        <f t="shared" si="746"/>
        <v>3</v>
      </c>
      <c r="Q730" s="83" t="str">
        <f t="shared" si="696"/>
        <v>Maja Alexander</v>
      </c>
      <c r="R730" s="83" t="str">
        <f t="shared" si="697"/>
        <v>Heath Mount</v>
      </c>
      <c r="S730" s="99" t="str">
        <f t="shared" si="725"/>
        <v>___________</v>
      </c>
    </row>
    <row r="731" spans="1:19" s="87" customFormat="1" ht="249.95" customHeight="1" x14ac:dyDescent="0.2">
      <c r="B731" s="87">
        <f t="shared" ref="B731:C731" si="773">B730</f>
        <v>16</v>
      </c>
      <c r="C731" s="117">
        <f t="shared" si="773"/>
        <v>3</v>
      </c>
      <c r="D731" s="117"/>
      <c r="E731" s="117"/>
      <c r="F731" s="117"/>
      <c r="G731" s="117"/>
      <c r="H731" s="117"/>
      <c r="I731" s="125"/>
      <c r="J731" s="125"/>
      <c r="M731" s="104" t="str">
        <f t="shared" si="744"/>
        <v/>
      </c>
      <c r="N731" s="104" t="str">
        <f t="shared" si="745"/>
        <v/>
      </c>
      <c r="O731" s="86" t="str">
        <f>IF(N731&lt;&gt;"",VLOOKUP($N731,'Events and Heat count'!$B:$D,2,)&amp;" - "&amp;VLOOKUP($N731,'Events and Heat count'!$B:$D,3,),"")</f>
        <v/>
      </c>
      <c r="P731" s="86" t="str">
        <f t="shared" si="746"/>
        <v/>
      </c>
      <c r="Q731" s="83" t="str">
        <f t="shared" si="696"/>
        <v/>
      </c>
      <c r="R731" s="83" t="str">
        <f t="shared" si="697"/>
        <v/>
      </c>
      <c r="S731" s="99" t="str">
        <f t="shared" si="725"/>
        <v/>
      </c>
    </row>
    <row r="732" spans="1:19" ht="20.100000000000001" customHeight="1" x14ac:dyDescent="0.2">
      <c r="B732" s="83">
        <f t="shared" ref="B732" si="774">B731</f>
        <v>16</v>
      </c>
      <c r="C732" s="103" t="s">
        <v>368</v>
      </c>
      <c r="D732" s="119">
        <f>D718</f>
        <v>16</v>
      </c>
      <c r="E732" s="103" t="str">
        <f t="shared" ref="E732:F732" si="775">E718</f>
        <v>Year 6 Girls</v>
      </c>
      <c r="F732" s="103" t="str">
        <f t="shared" si="775"/>
        <v>50m Butterfly</v>
      </c>
      <c r="G732" s="103"/>
      <c r="H732" s="103"/>
      <c r="I732" s="120"/>
      <c r="J732" s="120"/>
      <c r="M732" s="104" t="str">
        <f t="shared" si="744"/>
        <v/>
      </c>
      <c r="N732" s="104" t="str">
        <f t="shared" si="745"/>
        <v/>
      </c>
      <c r="O732" s="86" t="str">
        <f>IF(N732&lt;&gt;"",VLOOKUP($N732,'Events and Heat count'!$B:$D,2,)&amp;" - "&amp;VLOOKUP($N732,'Events and Heat count'!$B:$D,3,),"")</f>
        <v/>
      </c>
      <c r="P732" s="86" t="str">
        <f t="shared" si="746"/>
        <v/>
      </c>
      <c r="Q732" s="83" t="str">
        <f t="shared" ref="Q732:Q795" si="776">IF($A732&lt;&gt;0,VLOOKUP($A732,$A:$F,5,),"")</f>
        <v/>
      </c>
      <c r="R732" s="83" t="str">
        <f t="shared" ref="R732:R795" si="777">IF($A732&lt;&gt;0,VLOOKUP($A732,$A:$F,6,),"")</f>
        <v/>
      </c>
      <c r="S732" s="99" t="str">
        <f t="shared" si="725"/>
        <v/>
      </c>
    </row>
    <row r="733" spans="1:19" s="87" customFormat="1" ht="5.0999999999999996" customHeight="1" x14ac:dyDescent="0.2">
      <c r="B733" s="87">
        <f t="shared" ref="B733" si="778">B732</f>
        <v>16</v>
      </c>
      <c r="C733" s="117"/>
      <c r="D733" s="117"/>
      <c r="E733" s="117"/>
      <c r="F733" s="117"/>
      <c r="G733" s="117"/>
      <c r="H733" s="117"/>
      <c r="I733" s="125"/>
      <c r="J733" s="125"/>
      <c r="M733" s="104" t="str">
        <f t="shared" si="744"/>
        <v/>
      </c>
      <c r="N733" s="104" t="str">
        <f t="shared" si="745"/>
        <v/>
      </c>
      <c r="O733" s="86" t="str">
        <f>IF(N733&lt;&gt;"",VLOOKUP($N733,'Events and Heat count'!$B:$D,2,)&amp;" - "&amp;VLOOKUP($N733,'Events and Heat count'!$B:$D,3,),"")</f>
        <v/>
      </c>
      <c r="P733" s="86" t="str">
        <f t="shared" si="746"/>
        <v/>
      </c>
      <c r="Q733" s="83" t="str">
        <f t="shared" si="776"/>
        <v/>
      </c>
      <c r="R733" s="83" t="str">
        <f t="shared" si="777"/>
        <v/>
      </c>
      <c r="S733" s="99" t="str">
        <f t="shared" si="725"/>
        <v/>
      </c>
    </row>
    <row r="734" spans="1:19" ht="15" customHeight="1" x14ac:dyDescent="0.2">
      <c r="A734" s="85"/>
      <c r="B734" s="83">
        <f t="shared" ref="B734" si="779">B733</f>
        <v>16</v>
      </c>
      <c r="C734" s="117">
        <f>E734</f>
        <v>4</v>
      </c>
      <c r="D734" s="103" t="s">
        <v>367</v>
      </c>
      <c r="E734" s="119">
        <v>4</v>
      </c>
      <c r="M734" s="104" t="str">
        <f t="shared" si="744"/>
        <v/>
      </c>
      <c r="N734" s="104" t="str">
        <f t="shared" si="745"/>
        <v/>
      </c>
      <c r="O734" s="86" t="str">
        <f>IF(N734&lt;&gt;"",VLOOKUP($N734,'Events and Heat count'!$B:$D,2,)&amp;" - "&amp;VLOOKUP($N734,'Events and Heat count'!$B:$D,3,),"")</f>
        <v/>
      </c>
      <c r="P734" s="86" t="str">
        <f t="shared" si="746"/>
        <v/>
      </c>
      <c r="Q734" s="83" t="str">
        <f t="shared" si="776"/>
        <v/>
      </c>
      <c r="R734" s="83" t="str">
        <f t="shared" si="777"/>
        <v/>
      </c>
      <c r="S734" s="99" t="str">
        <f t="shared" si="725"/>
        <v/>
      </c>
    </row>
    <row r="735" spans="1:19" ht="5.0999999999999996" customHeight="1" x14ac:dyDescent="0.2">
      <c r="A735" s="85"/>
      <c r="B735" s="83">
        <f t="shared" ref="B735" si="780">B734</f>
        <v>16</v>
      </c>
      <c r="C735" s="117">
        <f>C734</f>
        <v>4</v>
      </c>
      <c r="M735" s="104" t="str">
        <f t="shared" si="744"/>
        <v/>
      </c>
      <c r="N735" s="104" t="str">
        <f t="shared" si="745"/>
        <v/>
      </c>
      <c r="O735" s="86" t="str">
        <f>IF(N735&lt;&gt;"",VLOOKUP($N735,'Events and Heat count'!$B:$D,2,)&amp;" - "&amp;VLOOKUP($N735,'Events and Heat count'!$B:$D,3,),"")</f>
        <v/>
      </c>
      <c r="P735" s="86" t="str">
        <f t="shared" si="746"/>
        <v/>
      </c>
      <c r="Q735" s="83" t="str">
        <f t="shared" si="776"/>
        <v/>
      </c>
      <c r="R735" s="83" t="str">
        <f t="shared" si="777"/>
        <v/>
      </c>
      <c r="S735" s="99" t="str">
        <f t="shared" si="725"/>
        <v/>
      </c>
    </row>
    <row r="736" spans="1:19" ht="15" customHeight="1" x14ac:dyDescent="0.2">
      <c r="A736" s="85"/>
      <c r="B736" s="83">
        <f t="shared" ref="B736:C736" si="781">B735</f>
        <v>16</v>
      </c>
      <c r="C736" s="117">
        <f t="shared" si="781"/>
        <v>4</v>
      </c>
      <c r="D736" s="103" t="s">
        <v>366</v>
      </c>
      <c r="E736" s="103" t="s">
        <v>369</v>
      </c>
      <c r="F736" s="103" t="s">
        <v>374</v>
      </c>
      <c r="G736" s="103" t="s">
        <v>380</v>
      </c>
      <c r="H736" s="103"/>
      <c r="I736" s="120" t="s">
        <v>381</v>
      </c>
      <c r="J736" s="120" t="s">
        <v>382</v>
      </c>
      <c r="M736" s="104" t="str">
        <f t="shared" si="744"/>
        <v/>
      </c>
      <c r="N736" s="104" t="str">
        <f t="shared" si="745"/>
        <v/>
      </c>
      <c r="O736" s="86" t="str">
        <f>IF(N736&lt;&gt;"",VLOOKUP($N736,'Events and Heat count'!$B:$D,2,)&amp;" - "&amp;VLOOKUP($N736,'Events and Heat count'!$B:$D,3,),"")</f>
        <v/>
      </c>
      <c r="P736" s="86" t="str">
        <f t="shared" si="746"/>
        <v/>
      </c>
      <c r="Q736" s="83" t="str">
        <f t="shared" si="776"/>
        <v/>
      </c>
      <c r="R736" s="83" t="str">
        <f t="shared" si="777"/>
        <v/>
      </c>
      <c r="S736" s="99" t="str">
        <f t="shared" si="725"/>
        <v/>
      </c>
    </row>
    <row r="737" spans="1:19" ht="20.100000000000001" customHeight="1" x14ac:dyDescent="0.2">
      <c r="A737" s="85" t="str">
        <f>CONCATENATE(TEXT($B737,0),TEXT($C737,0),TEXT($D737,0))</f>
        <v>1641</v>
      </c>
      <c r="B737" s="83">
        <f t="shared" ref="B737:C737" si="782">B736</f>
        <v>16</v>
      </c>
      <c r="C737" s="117">
        <f t="shared" si="782"/>
        <v>4</v>
      </c>
      <c r="D737" s="118">
        <v>1</v>
      </c>
      <c r="E737" s="116" t="str">
        <f>IFERROR(VLOOKUP(CONCATENATE(TEXT($B737,0),TEXT($C737,0),TEXT($D737,0)),'Input and Results'!$S:$V,E$1,),"")</f>
        <v>Isabel Chaplin</v>
      </c>
      <c r="F737" s="116" t="str">
        <f>IFERROR(VLOOKUP(CONCATENATE(TEXT($B737,0),TEXT($C737,0),TEXT($D737,0)),'Input and Results'!$S:$V,F$1,),"")</f>
        <v>St Alban's High Sch</v>
      </c>
      <c r="G737" s="121">
        <f>IFERROR(VLOOKUP(CONCATENATE(TEXT($B737,0),TEXT($C737,0),TEXT($D737,0)),'Input and Results'!$S:$V,G$1,),"")</f>
        <v>42.84</v>
      </c>
      <c r="H737" s="122">
        <v>199.97</v>
      </c>
      <c r="I737" s="123"/>
      <c r="J737" s="124"/>
      <c r="M737" s="131" t="str">
        <f t="shared" si="744"/>
        <v>1</v>
      </c>
      <c r="N737" s="131" t="str">
        <f t="shared" si="745"/>
        <v>16</v>
      </c>
      <c r="O737" s="86" t="str">
        <f>IF(N737&lt;&gt;"",VLOOKUP($N737,'Events and Heat count'!$B:$D,2,)&amp;" - "&amp;VLOOKUP($N737,'Events and Heat count'!$B:$D,3,),"")</f>
        <v>Year 6 Girls - 50m Butterfly</v>
      </c>
      <c r="P737" s="86" t="str">
        <f t="shared" si="746"/>
        <v>4</v>
      </c>
      <c r="Q737" s="83" t="str">
        <f t="shared" si="776"/>
        <v>Isabel Chaplin</v>
      </c>
      <c r="R737" s="83" t="str">
        <f t="shared" si="777"/>
        <v>St Alban's High Sch</v>
      </c>
      <c r="S737" s="99" t="str">
        <f t="shared" si="725"/>
        <v>___________</v>
      </c>
    </row>
    <row r="738" spans="1:19" ht="20.100000000000001" customHeight="1" x14ac:dyDescent="0.2">
      <c r="A738" s="85" t="str">
        <f t="shared" ref="A738:A744" si="783">CONCATENATE(TEXT($B738,0),TEXT($C738,0),TEXT($D738,0))</f>
        <v>1642</v>
      </c>
      <c r="B738" s="83">
        <f t="shared" ref="B738:C738" si="784">B737</f>
        <v>16</v>
      </c>
      <c r="C738" s="117">
        <f t="shared" si="784"/>
        <v>4</v>
      </c>
      <c r="D738" s="118">
        <f>D737+1</f>
        <v>2</v>
      </c>
      <c r="E738" s="116" t="str">
        <f>IFERROR(VLOOKUP(CONCATENATE(TEXT($B738,0),TEXT($C738,0),TEXT($D738,0)),'Input and Results'!$S:$V,E$1,),"")</f>
        <v>Jessica Warne</v>
      </c>
      <c r="F738" s="116" t="str">
        <f>IFERROR(VLOOKUP(CONCATENATE(TEXT($B738,0),TEXT($C738,0),TEXT($D738,0)),'Input and Results'!$S:$V,F$1,),"")</f>
        <v>Leavesden Green</v>
      </c>
      <c r="G738" s="121">
        <f>IFERROR(VLOOKUP(CONCATENATE(TEXT($B738,0),TEXT($C738,0),TEXT($D738,0)),'Input and Results'!$S:$V,G$1,),"")</f>
        <v>42.06</v>
      </c>
      <c r="H738" s="122">
        <v>44.68</v>
      </c>
      <c r="I738" s="123"/>
      <c r="J738" s="124"/>
      <c r="M738" s="131" t="str">
        <f t="shared" si="744"/>
        <v>2</v>
      </c>
      <c r="N738" s="131" t="str">
        <f t="shared" si="745"/>
        <v>16</v>
      </c>
      <c r="O738" s="86" t="str">
        <f>IF(N738&lt;&gt;"",VLOOKUP($N738,'Events and Heat count'!$B:$D,2,)&amp;" - "&amp;VLOOKUP($N738,'Events and Heat count'!$B:$D,3,),"")</f>
        <v>Year 6 Girls - 50m Butterfly</v>
      </c>
      <c r="P738" s="86" t="str">
        <f t="shared" si="746"/>
        <v>4</v>
      </c>
      <c r="Q738" s="83" t="str">
        <f t="shared" si="776"/>
        <v>Jessica Warne</v>
      </c>
      <c r="R738" s="83" t="str">
        <f t="shared" si="777"/>
        <v>Leavesden Green</v>
      </c>
      <c r="S738" s="99" t="str">
        <f t="shared" si="725"/>
        <v>___________</v>
      </c>
    </row>
    <row r="739" spans="1:19" ht="20.100000000000001" customHeight="1" x14ac:dyDescent="0.2">
      <c r="A739" s="85" t="str">
        <f t="shared" si="783"/>
        <v>1643</v>
      </c>
      <c r="B739" s="83">
        <f t="shared" ref="B739:C739" si="785">B738</f>
        <v>16</v>
      </c>
      <c r="C739" s="117">
        <f t="shared" si="785"/>
        <v>4</v>
      </c>
      <c r="D739" s="118">
        <f t="shared" ref="D739:D744" si="786">D738+1</f>
        <v>3</v>
      </c>
      <c r="E739" s="116" t="str">
        <f>IFERROR(VLOOKUP(CONCATENATE(TEXT($B739,0),TEXT($C739,0),TEXT($D739,0)),'Input and Results'!$S:$V,E$1,),"")</f>
        <v>Holly Grant</v>
      </c>
      <c r="F739" s="116" t="str">
        <f>IFERROR(VLOOKUP(CONCATENATE(TEXT($B739,0),TEXT($C739,0),TEXT($D739,0)),'Input and Results'!$S:$V,F$1,),"")</f>
        <v>Heatherton House</v>
      </c>
      <c r="G739" s="121">
        <f>IFERROR(VLOOKUP(CONCATENATE(TEXT($B739,0),TEXT($C739,0),TEXT($D739,0)),'Input and Results'!$S:$V,G$1,),"")</f>
        <v>41.73</v>
      </c>
      <c r="H739" s="122">
        <v>43.62</v>
      </c>
      <c r="I739" s="123"/>
      <c r="J739" s="124"/>
      <c r="M739" s="131" t="str">
        <f t="shared" si="744"/>
        <v>3</v>
      </c>
      <c r="N739" s="131" t="str">
        <f t="shared" si="745"/>
        <v>16</v>
      </c>
      <c r="O739" s="86" t="str">
        <f>IF(N739&lt;&gt;"",VLOOKUP($N739,'Events and Heat count'!$B:$D,2,)&amp;" - "&amp;VLOOKUP($N739,'Events and Heat count'!$B:$D,3,),"")</f>
        <v>Year 6 Girls - 50m Butterfly</v>
      </c>
      <c r="P739" s="86" t="str">
        <f t="shared" si="746"/>
        <v>4</v>
      </c>
      <c r="Q739" s="83" t="str">
        <f t="shared" si="776"/>
        <v>Holly Grant</v>
      </c>
      <c r="R739" s="83" t="str">
        <f t="shared" si="777"/>
        <v>Heatherton House</v>
      </c>
      <c r="S739" s="99" t="str">
        <f t="shared" si="725"/>
        <v>___________</v>
      </c>
    </row>
    <row r="740" spans="1:19" ht="20.100000000000001" customHeight="1" x14ac:dyDescent="0.2">
      <c r="A740" s="85" t="str">
        <f t="shared" si="783"/>
        <v>1644</v>
      </c>
      <c r="B740" s="83">
        <f t="shared" ref="B740:C740" si="787">B739</f>
        <v>16</v>
      </c>
      <c r="C740" s="117">
        <f t="shared" si="787"/>
        <v>4</v>
      </c>
      <c r="D740" s="118">
        <f t="shared" si="786"/>
        <v>4</v>
      </c>
      <c r="E740" s="116" t="str">
        <f>IFERROR(VLOOKUP(CONCATENATE(TEXT($B740,0),TEXT($C740,0),TEXT($D740,0)),'Input and Results'!$S:$V,E$1,),"")</f>
        <v>Hannah Ashby</v>
      </c>
      <c r="F740" s="116" t="str">
        <f>IFERROR(VLOOKUP(CONCATENATE(TEXT($B740,0),TEXT($C740,0),TEXT($D740,0)),'Input and Results'!$S:$V,F$1,),"")</f>
        <v>Heatherton House</v>
      </c>
      <c r="G740" s="121">
        <f>IFERROR(VLOOKUP(CONCATENATE(TEXT($B740,0),TEXT($C740,0),TEXT($D740,0)),'Input and Results'!$S:$V,G$1,),"")</f>
        <v>39.24</v>
      </c>
      <c r="H740" s="122">
        <v>40.450000000000003</v>
      </c>
      <c r="I740" s="123"/>
      <c r="J740" s="124"/>
      <c r="M740" s="131" t="str">
        <f t="shared" si="744"/>
        <v>4</v>
      </c>
      <c r="N740" s="131" t="str">
        <f t="shared" si="745"/>
        <v>16</v>
      </c>
      <c r="O740" s="86" t="str">
        <f>IF(N740&lt;&gt;"",VLOOKUP($N740,'Events and Heat count'!$B:$D,2,)&amp;" - "&amp;VLOOKUP($N740,'Events and Heat count'!$B:$D,3,),"")</f>
        <v>Year 6 Girls - 50m Butterfly</v>
      </c>
      <c r="P740" s="86" t="str">
        <f t="shared" si="746"/>
        <v>4</v>
      </c>
      <c r="Q740" s="83" t="str">
        <f t="shared" si="776"/>
        <v>Hannah Ashby</v>
      </c>
      <c r="R740" s="83" t="str">
        <f t="shared" si="777"/>
        <v>Heatherton House</v>
      </c>
      <c r="S740" s="99" t="str">
        <f t="shared" si="725"/>
        <v>___________</v>
      </c>
    </row>
    <row r="741" spans="1:19" ht="20.100000000000001" customHeight="1" x14ac:dyDescent="0.2">
      <c r="A741" s="85" t="str">
        <f t="shared" si="783"/>
        <v>1645</v>
      </c>
      <c r="B741" s="83">
        <f t="shared" ref="B741:C741" si="788">B740</f>
        <v>16</v>
      </c>
      <c r="C741" s="117">
        <f t="shared" si="788"/>
        <v>4</v>
      </c>
      <c r="D741" s="118">
        <f t="shared" si="786"/>
        <v>5</v>
      </c>
      <c r="E741" s="116" t="str">
        <f>IFERROR(VLOOKUP(CONCATENATE(TEXT($B741,0),TEXT($C741,0),TEXT($D741,0)),'Input and Results'!$S:$V,E$1,),"")</f>
        <v>Sophie  Chen</v>
      </c>
      <c r="F741" s="116" t="str">
        <f>IFERROR(VLOOKUP(CONCATENATE(TEXT($B741,0),TEXT($C741,0),TEXT($D741,0)),'Input and Results'!$S:$V,F$1,),"")</f>
        <v>Applecroft</v>
      </c>
      <c r="G741" s="121">
        <f>IFERROR(VLOOKUP(CONCATENATE(TEXT($B741,0),TEXT($C741,0),TEXT($D741,0)),'Input and Results'!$S:$V,G$1,),"")</f>
        <v>39.18</v>
      </c>
      <c r="H741" s="122">
        <v>38.520000000000003</v>
      </c>
      <c r="I741" s="123"/>
      <c r="J741" s="124"/>
      <c r="M741" s="131" t="str">
        <f t="shared" si="744"/>
        <v>5</v>
      </c>
      <c r="N741" s="131" t="str">
        <f t="shared" si="745"/>
        <v>16</v>
      </c>
      <c r="O741" s="86" t="str">
        <f>IF(N741&lt;&gt;"",VLOOKUP($N741,'Events and Heat count'!$B:$D,2,)&amp;" - "&amp;VLOOKUP($N741,'Events and Heat count'!$B:$D,3,),"")</f>
        <v>Year 6 Girls - 50m Butterfly</v>
      </c>
      <c r="P741" s="86" t="str">
        <f t="shared" si="746"/>
        <v>4</v>
      </c>
      <c r="Q741" s="83" t="str">
        <f t="shared" si="776"/>
        <v>Sophie  Chen</v>
      </c>
      <c r="R741" s="83" t="str">
        <f t="shared" si="777"/>
        <v>Applecroft</v>
      </c>
      <c r="S741" s="99" t="str">
        <f t="shared" si="725"/>
        <v>___________</v>
      </c>
    </row>
    <row r="742" spans="1:19" ht="20.100000000000001" customHeight="1" x14ac:dyDescent="0.2">
      <c r="A742" s="85" t="str">
        <f t="shared" si="783"/>
        <v>1646</v>
      </c>
      <c r="B742" s="83">
        <f t="shared" ref="B742:C742" si="789">B741</f>
        <v>16</v>
      </c>
      <c r="C742" s="117">
        <f t="shared" si="789"/>
        <v>4</v>
      </c>
      <c r="D742" s="118">
        <f t="shared" si="786"/>
        <v>6</v>
      </c>
      <c r="E742" s="116" t="str">
        <f>IFERROR(VLOOKUP(CONCATENATE(TEXT($B742,0),TEXT($C742,0),TEXT($D742,0)),'Input and Results'!$S:$V,E$1,),"")</f>
        <v>Emilia Dunwoodie</v>
      </c>
      <c r="F742" s="116" t="str">
        <f>IFERROR(VLOOKUP(CONCATENATE(TEXT($B742,0),TEXT($C742,0),TEXT($D742,0)),'Input and Results'!$S:$V,F$1,),"")</f>
        <v>High Beeches</v>
      </c>
      <c r="G742" s="121">
        <f>IFERROR(VLOOKUP(CONCATENATE(TEXT($B742,0),TEXT($C742,0),TEXT($D742,0)),'Input and Results'!$S:$V,G$1,),"")</f>
        <v>39.57</v>
      </c>
      <c r="H742" s="122">
        <v>38.270000000000003</v>
      </c>
      <c r="I742" s="123"/>
      <c r="J742" s="124"/>
      <c r="M742" s="131" t="str">
        <f t="shared" si="744"/>
        <v>6</v>
      </c>
      <c r="N742" s="131" t="str">
        <f t="shared" si="745"/>
        <v>16</v>
      </c>
      <c r="O742" s="86" t="str">
        <f>IF(N742&lt;&gt;"",VLOOKUP($N742,'Events and Heat count'!$B:$D,2,)&amp;" - "&amp;VLOOKUP($N742,'Events and Heat count'!$B:$D,3,),"")</f>
        <v>Year 6 Girls - 50m Butterfly</v>
      </c>
      <c r="P742" s="86" t="str">
        <f t="shared" si="746"/>
        <v>4</v>
      </c>
      <c r="Q742" s="83" t="str">
        <f t="shared" si="776"/>
        <v>Emilia Dunwoodie</v>
      </c>
      <c r="R742" s="83" t="str">
        <f t="shared" si="777"/>
        <v>High Beeches</v>
      </c>
      <c r="S742" s="99" t="str">
        <f t="shared" si="725"/>
        <v>___________</v>
      </c>
    </row>
    <row r="743" spans="1:19" ht="20.100000000000001" customHeight="1" x14ac:dyDescent="0.2">
      <c r="A743" s="85" t="str">
        <f t="shared" si="783"/>
        <v>1647</v>
      </c>
      <c r="B743" s="83">
        <f t="shared" ref="B743:C743" si="790">B742</f>
        <v>16</v>
      </c>
      <c r="C743" s="117">
        <f t="shared" si="790"/>
        <v>4</v>
      </c>
      <c r="D743" s="118">
        <f t="shared" si="786"/>
        <v>7</v>
      </c>
      <c r="E743" s="116" t="str">
        <f>IFERROR(VLOOKUP(CONCATENATE(TEXT($B743,0),TEXT($C743,0),TEXT($D743,0)),'Input and Results'!$S:$V,E$1,),"")</f>
        <v>Scarlett Lewis</v>
      </c>
      <c r="F743" s="116" t="str">
        <f>IFERROR(VLOOKUP(CONCATENATE(TEXT($B743,0),TEXT($C743,0),TEXT($D743,0)),'Input and Results'!$S:$V,F$1,),"")</f>
        <v>Chesham Prep</v>
      </c>
      <c r="G743" s="121">
        <f>IFERROR(VLOOKUP(CONCATENATE(TEXT($B743,0),TEXT($C743,0),TEXT($D743,0)),'Input and Results'!$S:$V,G$1,),"")</f>
        <v>41.81</v>
      </c>
      <c r="H743" s="122">
        <v>40.31</v>
      </c>
      <c r="I743" s="123"/>
      <c r="J743" s="124"/>
      <c r="M743" s="131" t="str">
        <f t="shared" si="744"/>
        <v>7</v>
      </c>
      <c r="N743" s="131" t="str">
        <f t="shared" si="745"/>
        <v>16</v>
      </c>
      <c r="O743" s="86" t="str">
        <f>IF(N743&lt;&gt;"",VLOOKUP($N743,'Events and Heat count'!$B:$D,2,)&amp;" - "&amp;VLOOKUP($N743,'Events and Heat count'!$B:$D,3,),"")</f>
        <v>Year 6 Girls - 50m Butterfly</v>
      </c>
      <c r="P743" s="86" t="str">
        <f t="shared" si="746"/>
        <v>4</v>
      </c>
      <c r="Q743" s="83" t="str">
        <f t="shared" si="776"/>
        <v>Scarlett Lewis</v>
      </c>
      <c r="R743" s="83" t="str">
        <f t="shared" si="777"/>
        <v>Chesham Prep</v>
      </c>
      <c r="S743" s="99" t="str">
        <f t="shared" si="725"/>
        <v>___________</v>
      </c>
    </row>
    <row r="744" spans="1:19" ht="20.100000000000001" customHeight="1" x14ac:dyDescent="0.2">
      <c r="A744" s="85" t="str">
        <f t="shared" si="783"/>
        <v>1648</v>
      </c>
      <c r="B744" s="83">
        <f t="shared" ref="B744:C744" si="791">B743</f>
        <v>16</v>
      </c>
      <c r="C744" s="117">
        <f t="shared" si="791"/>
        <v>4</v>
      </c>
      <c r="D744" s="118">
        <f t="shared" si="786"/>
        <v>8</v>
      </c>
      <c r="E744" s="116" t="str">
        <f>IFERROR(VLOOKUP(CONCATENATE(TEXT($B744,0),TEXT($C744,0),TEXT($D744,0)),'Input and Results'!$S:$V,E$1,),"")</f>
        <v>Niamh O'Meara</v>
      </c>
      <c r="F744" s="116" t="str">
        <f>IFERROR(VLOOKUP(CONCATENATE(TEXT($B744,0),TEXT($C744,0),TEXT($D744,0)),'Input and Results'!$S:$V,F$1,),"")</f>
        <v>St Hilda's</v>
      </c>
      <c r="G744" s="121">
        <f>IFERROR(VLOOKUP(CONCATENATE(TEXT($B744,0),TEXT($C744,0),TEXT($D744,0)),'Input and Results'!$S:$V,G$1,),"")</f>
        <v>42.22</v>
      </c>
      <c r="H744" s="122">
        <v>46.97</v>
      </c>
      <c r="I744" s="123"/>
      <c r="J744" s="124"/>
      <c r="M744" s="131" t="str">
        <f t="shared" si="744"/>
        <v>8</v>
      </c>
      <c r="N744" s="131" t="str">
        <f t="shared" si="745"/>
        <v>16</v>
      </c>
      <c r="O744" s="86" t="str">
        <f>IF(N744&lt;&gt;"",VLOOKUP($N744,'Events and Heat count'!$B:$D,2,)&amp;" - "&amp;VLOOKUP($N744,'Events and Heat count'!$B:$D,3,),"")</f>
        <v>Year 6 Girls - 50m Butterfly</v>
      </c>
      <c r="P744" s="86" t="str">
        <f t="shared" si="746"/>
        <v>4</v>
      </c>
      <c r="Q744" s="83" t="str">
        <f t="shared" si="776"/>
        <v>Niamh O'Meara</v>
      </c>
      <c r="R744" s="83" t="str">
        <f t="shared" si="777"/>
        <v>St Hilda's</v>
      </c>
      <c r="S744" s="99" t="str">
        <f t="shared" si="725"/>
        <v>___________</v>
      </c>
    </row>
    <row r="745" spans="1:19" s="87" customFormat="1" ht="249.95" customHeight="1" x14ac:dyDescent="0.2">
      <c r="B745" s="87">
        <f t="shared" ref="B745:C745" si="792">B744</f>
        <v>16</v>
      </c>
      <c r="C745" s="117">
        <f t="shared" si="792"/>
        <v>4</v>
      </c>
      <c r="D745" s="117"/>
      <c r="E745" s="117"/>
      <c r="F745" s="117"/>
      <c r="G745" s="117"/>
      <c r="H745" s="117"/>
      <c r="I745" s="125"/>
      <c r="J745" s="125"/>
      <c r="M745" s="104" t="str">
        <f t="shared" si="744"/>
        <v/>
      </c>
      <c r="N745" s="104" t="str">
        <f t="shared" si="745"/>
        <v/>
      </c>
      <c r="O745" s="86" t="str">
        <f>IF(N745&lt;&gt;"",VLOOKUP($N745,'Events and Heat count'!$B:$D,2,)&amp;" - "&amp;VLOOKUP($N745,'Events and Heat count'!$B:$D,3,),"")</f>
        <v/>
      </c>
      <c r="P745" s="86" t="str">
        <f t="shared" si="746"/>
        <v/>
      </c>
      <c r="Q745" s="83" t="str">
        <f t="shared" si="776"/>
        <v/>
      </c>
      <c r="R745" s="83" t="str">
        <f t="shared" si="777"/>
        <v/>
      </c>
      <c r="S745" s="99" t="str">
        <f t="shared" si="725"/>
        <v/>
      </c>
    </row>
    <row r="746" spans="1:19" ht="20.100000000000001" customHeight="1" x14ac:dyDescent="0.2">
      <c r="B746" s="83">
        <f t="shared" ref="B746" si="793">B745</f>
        <v>16</v>
      </c>
      <c r="C746" s="103" t="s">
        <v>368</v>
      </c>
      <c r="D746" s="119">
        <f>D732</f>
        <v>16</v>
      </c>
      <c r="E746" s="103" t="str">
        <f t="shared" ref="E746:F746" si="794">E732</f>
        <v>Year 6 Girls</v>
      </c>
      <c r="F746" s="103" t="str">
        <f t="shared" si="794"/>
        <v>50m Butterfly</v>
      </c>
      <c r="G746" s="103"/>
      <c r="H746" s="103"/>
      <c r="I746" s="120"/>
      <c r="J746" s="120"/>
      <c r="M746" s="104" t="str">
        <f t="shared" si="744"/>
        <v/>
      </c>
      <c r="N746" s="104" t="str">
        <f t="shared" si="745"/>
        <v/>
      </c>
      <c r="O746" s="86" t="str">
        <f>IF(N746&lt;&gt;"",VLOOKUP($N746,'Events and Heat count'!$B:$D,2,)&amp;" - "&amp;VLOOKUP($N746,'Events and Heat count'!$B:$D,3,),"")</f>
        <v/>
      </c>
      <c r="P746" s="86" t="str">
        <f t="shared" si="746"/>
        <v/>
      </c>
      <c r="Q746" s="83" t="str">
        <f t="shared" si="776"/>
        <v/>
      </c>
      <c r="R746" s="83" t="str">
        <f t="shared" si="777"/>
        <v/>
      </c>
      <c r="S746" s="99" t="str">
        <f t="shared" si="725"/>
        <v/>
      </c>
    </row>
    <row r="747" spans="1:19" s="87" customFormat="1" ht="5.0999999999999996" customHeight="1" x14ac:dyDescent="0.2">
      <c r="B747" s="87">
        <f t="shared" ref="B747" si="795">B746</f>
        <v>16</v>
      </c>
      <c r="C747" s="117"/>
      <c r="D747" s="117"/>
      <c r="E747" s="117"/>
      <c r="F747" s="117"/>
      <c r="G747" s="117"/>
      <c r="H747" s="117"/>
      <c r="I747" s="125"/>
      <c r="J747" s="125"/>
      <c r="M747" s="104" t="str">
        <f t="shared" si="744"/>
        <v/>
      </c>
      <c r="N747" s="104" t="str">
        <f t="shared" si="745"/>
        <v/>
      </c>
      <c r="O747" s="86" t="str">
        <f>IF(N747&lt;&gt;"",VLOOKUP($N747,'Events and Heat count'!$B:$D,2,)&amp;" - "&amp;VLOOKUP($N747,'Events and Heat count'!$B:$D,3,),"")</f>
        <v/>
      </c>
      <c r="P747" s="86" t="str">
        <f t="shared" si="746"/>
        <v/>
      </c>
      <c r="Q747" s="83" t="str">
        <f t="shared" si="776"/>
        <v/>
      </c>
      <c r="R747" s="83" t="str">
        <f t="shared" si="777"/>
        <v/>
      </c>
      <c r="S747" s="99" t="str">
        <f t="shared" si="725"/>
        <v/>
      </c>
    </row>
    <row r="748" spans="1:19" ht="15" customHeight="1" x14ac:dyDescent="0.2">
      <c r="A748" s="85"/>
      <c r="B748" s="83">
        <f t="shared" ref="B748" si="796">B747</f>
        <v>16</v>
      </c>
      <c r="C748" s="117">
        <f>E748</f>
        <v>5</v>
      </c>
      <c r="D748" s="103" t="s">
        <v>367</v>
      </c>
      <c r="E748" s="119">
        <v>5</v>
      </c>
      <c r="M748" s="104" t="str">
        <f t="shared" si="744"/>
        <v/>
      </c>
      <c r="N748" s="104" t="str">
        <f t="shared" si="745"/>
        <v/>
      </c>
      <c r="O748" s="86" t="str">
        <f>IF(N748&lt;&gt;"",VLOOKUP($N748,'Events and Heat count'!$B:$D,2,)&amp;" - "&amp;VLOOKUP($N748,'Events and Heat count'!$B:$D,3,),"")</f>
        <v/>
      </c>
      <c r="P748" s="86" t="str">
        <f t="shared" si="746"/>
        <v/>
      </c>
      <c r="Q748" s="83" t="str">
        <f t="shared" si="776"/>
        <v/>
      </c>
      <c r="R748" s="83" t="str">
        <f t="shared" si="777"/>
        <v/>
      </c>
      <c r="S748" s="99" t="str">
        <f t="shared" si="725"/>
        <v/>
      </c>
    </row>
    <row r="749" spans="1:19" ht="5.0999999999999996" customHeight="1" x14ac:dyDescent="0.2">
      <c r="A749" s="85"/>
      <c r="B749" s="83">
        <f t="shared" ref="B749" si="797">B748</f>
        <v>16</v>
      </c>
      <c r="C749" s="117">
        <f>C748</f>
        <v>5</v>
      </c>
      <c r="M749" s="104" t="str">
        <f t="shared" si="744"/>
        <v/>
      </c>
      <c r="N749" s="104" t="str">
        <f t="shared" si="745"/>
        <v/>
      </c>
      <c r="O749" s="86" t="str">
        <f>IF(N749&lt;&gt;"",VLOOKUP($N749,'Events and Heat count'!$B:$D,2,)&amp;" - "&amp;VLOOKUP($N749,'Events and Heat count'!$B:$D,3,),"")</f>
        <v/>
      </c>
      <c r="P749" s="86" t="str">
        <f t="shared" si="746"/>
        <v/>
      </c>
      <c r="Q749" s="83" t="str">
        <f t="shared" si="776"/>
        <v/>
      </c>
      <c r="R749" s="83" t="str">
        <f t="shared" si="777"/>
        <v/>
      </c>
      <c r="S749" s="99" t="str">
        <f t="shared" si="725"/>
        <v/>
      </c>
    </row>
    <row r="750" spans="1:19" ht="15" customHeight="1" x14ac:dyDescent="0.2">
      <c r="A750" s="85"/>
      <c r="B750" s="83">
        <f t="shared" ref="B750:C750" si="798">B749</f>
        <v>16</v>
      </c>
      <c r="C750" s="117">
        <f t="shared" si="798"/>
        <v>5</v>
      </c>
      <c r="D750" s="103" t="s">
        <v>366</v>
      </c>
      <c r="E750" s="103" t="s">
        <v>369</v>
      </c>
      <c r="F750" s="103" t="s">
        <v>374</v>
      </c>
      <c r="G750" s="103" t="s">
        <v>380</v>
      </c>
      <c r="H750" s="103"/>
      <c r="I750" s="120" t="s">
        <v>381</v>
      </c>
      <c r="J750" s="120" t="s">
        <v>382</v>
      </c>
      <c r="M750" s="104" t="str">
        <f t="shared" si="744"/>
        <v/>
      </c>
      <c r="N750" s="104" t="str">
        <f t="shared" si="745"/>
        <v/>
      </c>
      <c r="O750" s="86" t="str">
        <f>IF(N750&lt;&gt;"",VLOOKUP($N750,'Events and Heat count'!$B:$D,2,)&amp;" - "&amp;VLOOKUP($N750,'Events and Heat count'!$B:$D,3,),"")</f>
        <v/>
      </c>
      <c r="P750" s="86" t="str">
        <f t="shared" si="746"/>
        <v/>
      </c>
      <c r="Q750" s="83" t="str">
        <f t="shared" si="776"/>
        <v/>
      </c>
      <c r="R750" s="83" t="str">
        <f t="shared" si="777"/>
        <v/>
      </c>
      <c r="S750" s="99" t="str">
        <f t="shared" si="725"/>
        <v/>
      </c>
    </row>
    <row r="751" spans="1:19" ht="20.100000000000001" customHeight="1" x14ac:dyDescent="0.2">
      <c r="A751" s="85" t="str">
        <f>CONCATENATE(TEXT($B751,0),TEXT($C751,0),TEXT($D751,0))</f>
        <v>1651</v>
      </c>
      <c r="B751" s="83">
        <f t="shared" ref="B751:C751" si="799">B750</f>
        <v>16</v>
      </c>
      <c r="C751" s="117">
        <f t="shared" si="799"/>
        <v>5</v>
      </c>
      <c r="D751" s="118">
        <v>1</v>
      </c>
      <c r="E751" s="116" t="str">
        <f>IFERROR(VLOOKUP(CONCATENATE(TEXT($B751,0),TEXT($C751,0),TEXT($D751,0)),'Input and Results'!$S:$V,E$1,),"")</f>
        <v>Zoë Holligan</v>
      </c>
      <c r="F751" s="116" t="str">
        <f>IFERROR(VLOOKUP(CONCATENATE(TEXT($B751,0),TEXT($C751,0),TEXT($D751,0)),'Input and Results'!$S:$V,F$1,),"")</f>
        <v>Maltman's Green</v>
      </c>
      <c r="G751" s="121">
        <f>IFERROR(VLOOKUP(CONCATENATE(TEXT($B751,0),TEXT($C751,0),TEXT($D751,0)),'Input and Results'!$S:$V,G$1,),"")</f>
        <v>38.979999999999997</v>
      </c>
      <c r="H751" s="122">
        <v>41.89</v>
      </c>
      <c r="I751" s="123"/>
      <c r="J751" s="124"/>
      <c r="M751" s="131" t="str">
        <f t="shared" si="744"/>
        <v>1</v>
      </c>
      <c r="N751" s="131" t="str">
        <f t="shared" si="745"/>
        <v>16</v>
      </c>
      <c r="O751" s="86" t="str">
        <f>IF(N751&lt;&gt;"",VLOOKUP($N751,'Events and Heat count'!$B:$D,2,)&amp;" - "&amp;VLOOKUP($N751,'Events and Heat count'!$B:$D,3,),"")</f>
        <v>Year 6 Girls - 50m Butterfly</v>
      </c>
      <c r="P751" s="86" t="str">
        <f t="shared" si="746"/>
        <v>5</v>
      </c>
      <c r="Q751" s="83" t="str">
        <f t="shared" si="776"/>
        <v>Zoë Holligan</v>
      </c>
      <c r="R751" s="83" t="str">
        <f t="shared" si="777"/>
        <v>Maltman's Green</v>
      </c>
      <c r="S751" s="99" t="str">
        <f t="shared" si="725"/>
        <v>___________</v>
      </c>
    </row>
    <row r="752" spans="1:19" ht="20.100000000000001" customHeight="1" x14ac:dyDescent="0.2">
      <c r="A752" s="85" t="str">
        <f t="shared" ref="A752:A758" si="800">CONCATENATE(TEXT($B752,0),TEXT($C752,0),TEXT($D752,0))</f>
        <v>1652</v>
      </c>
      <c r="B752" s="83">
        <f t="shared" ref="B752:C752" si="801">B751</f>
        <v>16</v>
      </c>
      <c r="C752" s="117">
        <f t="shared" si="801"/>
        <v>5</v>
      </c>
      <c r="D752" s="118">
        <f>D751+1</f>
        <v>2</v>
      </c>
      <c r="E752" s="116" t="str">
        <f>IFERROR(VLOOKUP(CONCATENATE(TEXT($B752,0),TEXT($C752,0),TEXT($D752,0)),'Input and Results'!$S:$V,E$1,),"")</f>
        <v>Kirtsy Fuge</v>
      </c>
      <c r="F752" s="116" t="str">
        <f>IFERROR(VLOOKUP(CONCATENATE(TEXT($B752,0),TEXT($C752,0),TEXT($D752,0)),'Input and Results'!$S:$V,F$1,),"")</f>
        <v>St Alban's High Sch</v>
      </c>
      <c r="G752" s="121">
        <f>IFERROR(VLOOKUP(CONCATENATE(TEXT($B752,0),TEXT($C752,0),TEXT($D752,0)),'Input and Results'!$S:$V,G$1,),"")</f>
        <v>38.9</v>
      </c>
      <c r="H752" s="122">
        <v>199.96</v>
      </c>
      <c r="I752" s="123"/>
      <c r="J752" s="124"/>
      <c r="M752" s="131" t="str">
        <f t="shared" si="744"/>
        <v>2</v>
      </c>
      <c r="N752" s="131" t="str">
        <f t="shared" si="745"/>
        <v>16</v>
      </c>
      <c r="O752" s="86" t="str">
        <f>IF(N752&lt;&gt;"",VLOOKUP($N752,'Events and Heat count'!$B:$D,2,)&amp;" - "&amp;VLOOKUP($N752,'Events and Heat count'!$B:$D,3,),"")</f>
        <v>Year 6 Girls - 50m Butterfly</v>
      </c>
      <c r="P752" s="86" t="str">
        <f t="shared" si="746"/>
        <v>5</v>
      </c>
      <c r="Q752" s="83" t="str">
        <f t="shared" si="776"/>
        <v>Kirtsy Fuge</v>
      </c>
      <c r="R752" s="83" t="str">
        <f t="shared" si="777"/>
        <v>St Alban's High Sch</v>
      </c>
      <c r="S752" s="99" t="str">
        <f t="shared" si="725"/>
        <v>___________</v>
      </c>
    </row>
    <row r="753" spans="1:19" ht="20.100000000000001" customHeight="1" x14ac:dyDescent="0.2">
      <c r="A753" s="85" t="str">
        <f t="shared" si="800"/>
        <v>1653</v>
      </c>
      <c r="B753" s="83">
        <f t="shared" ref="B753:C753" si="802">B752</f>
        <v>16</v>
      </c>
      <c r="C753" s="117">
        <f t="shared" si="802"/>
        <v>5</v>
      </c>
      <c r="D753" s="118">
        <f t="shared" ref="D753:D758" si="803">D752+1</f>
        <v>3</v>
      </c>
      <c r="E753" s="116" t="str">
        <f>IFERROR(VLOOKUP(CONCATENATE(TEXT($B753,0),TEXT($C753,0),TEXT($D753,0)),'Input and Results'!$S:$V,E$1,),"")</f>
        <v>Emer Brownleader</v>
      </c>
      <c r="F753" s="116" t="str">
        <f>IFERROR(VLOOKUP(CONCATENATE(TEXT($B753,0),TEXT($C753,0),TEXT($D753,0)),'Input and Results'!$S:$V,F$1,),"")</f>
        <v>Edge Grove</v>
      </c>
      <c r="G753" s="121">
        <f>IFERROR(VLOOKUP(CONCATENATE(TEXT($B753,0),TEXT($C753,0),TEXT($D753,0)),'Input and Results'!$S:$V,G$1,),"")</f>
        <v>38.42</v>
      </c>
      <c r="H753" s="122">
        <v>42.93</v>
      </c>
      <c r="I753" s="123"/>
      <c r="J753" s="124"/>
      <c r="M753" s="131" t="str">
        <f t="shared" si="744"/>
        <v>3</v>
      </c>
      <c r="N753" s="131" t="str">
        <f t="shared" si="745"/>
        <v>16</v>
      </c>
      <c r="O753" s="86" t="str">
        <f>IF(N753&lt;&gt;"",VLOOKUP($N753,'Events and Heat count'!$B:$D,2,)&amp;" - "&amp;VLOOKUP($N753,'Events and Heat count'!$B:$D,3,),"")</f>
        <v>Year 6 Girls - 50m Butterfly</v>
      </c>
      <c r="P753" s="86" t="str">
        <f t="shared" si="746"/>
        <v>5</v>
      </c>
      <c r="Q753" s="83" t="str">
        <f t="shared" si="776"/>
        <v>Emer Brownleader</v>
      </c>
      <c r="R753" s="83" t="str">
        <f t="shared" si="777"/>
        <v>Edge Grove</v>
      </c>
      <c r="S753" s="99" t="str">
        <f t="shared" si="725"/>
        <v>___________</v>
      </c>
    </row>
    <row r="754" spans="1:19" ht="20.100000000000001" customHeight="1" x14ac:dyDescent="0.2">
      <c r="A754" s="85" t="str">
        <f t="shared" si="800"/>
        <v>1654</v>
      </c>
      <c r="B754" s="83">
        <f t="shared" ref="B754:C754" si="804">B753</f>
        <v>16</v>
      </c>
      <c r="C754" s="117">
        <f t="shared" si="804"/>
        <v>5</v>
      </c>
      <c r="D754" s="118">
        <f t="shared" si="803"/>
        <v>4</v>
      </c>
      <c r="E754" s="116" t="str">
        <f>IFERROR(VLOOKUP(CONCATENATE(TEXT($B754,0),TEXT($C754,0),TEXT($D754,0)),'Input and Results'!$S:$V,E$1,),"")</f>
        <v>Alice Weston</v>
      </c>
      <c r="F754" s="116" t="str">
        <f>IFERROR(VLOOKUP(CONCATENATE(TEXT($B754,0),TEXT($C754,0),TEXT($D754,0)),'Input and Results'!$S:$V,F$1,),"")</f>
        <v>Bishops Wood</v>
      </c>
      <c r="G754" s="121">
        <f>IFERROR(VLOOKUP(CONCATENATE(TEXT($B754,0),TEXT($C754,0),TEXT($D754,0)),'Input and Results'!$S:$V,G$1,),"")</f>
        <v>36.659999999999997</v>
      </c>
      <c r="H754" s="122">
        <v>35.299999999999997</v>
      </c>
      <c r="I754" s="123"/>
      <c r="J754" s="124"/>
      <c r="M754" s="131" t="str">
        <f t="shared" si="744"/>
        <v>4</v>
      </c>
      <c r="N754" s="131" t="str">
        <f t="shared" si="745"/>
        <v>16</v>
      </c>
      <c r="O754" s="86" t="str">
        <f>IF(N754&lt;&gt;"",VLOOKUP($N754,'Events and Heat count'!$B:$D,2,)&amp;" - "&amp;VLOOKUP($N754,'Events and Heat count'!$B:$D,3,),"")</f>
        <v>Year 6 Girls - 50m Butterfly</v>
      </c>
      <c r="P754" s="86" t="str">
        <f t="shared" si="746"/>
        <v>5</v>
      </c>
      <c r="Q754" s="83" t="str">
        <f t="shared" si="776"/>
        <v>Alice Weston</v>
      </c>
      <c r="R754" s="83" t="str">
        <f t="shared" si="777"/>
        <v>Bishops Wood</v>
      </c>
      <c r="S754" s="99" t="str">
        <f t="shared" si="725"/>
        <v>___________</v>
      </c>
    </row>
    <row r="755" spans="1:19" ht="20.100000000000001" customHeight="1" x14ac:dyDescent="0.2">
      <c r="A755" s="85" t="str">
        <f t="shared" si="800"/>
        <v>1655</v>
      </c>
      <c r="B755" s="83">
        <f t="shared" ref="B755:C755" si="805">B754</f>
        <v>16</v>
      </c>
      <c r="C755" s="117">
        <f t="shared" si="805"/>
        <v>5</v>
      </c>
      <c r="D755" s="118">
        <f t="shared" si="803"/>
        <v>5</v>
      </c>
      <c r="E755" s="116" t="str">
        <f>IFERROR(VLOOKUP(CONCATENATE(TEXT($B755,0),TEXT($C755,0),TEXT($D755,0)),'Input and Results'!$S:$V,E$1,),"")</f>
        <v>Hannah Brooke</v>
      </c>
      <c r="F755" s="116" t="str">
        <f>IFERROR(VLOOKUP(CONCATENATE(TEXT($B755,0),TEXT($C755,0),TEXT($D755,0)),'Input and Results'!$S:$V,F$1,),"")</f>
        <v>Manland</v>
      </c>
      <c r="G755" s="121">
        <f>IFERROR(VLOOKUP(CONCATENATE(TEXT($B755,0),TEXT($C755,0),TEXT($D755,0)),'Input and Results'!$S:$V,G$1,),"")</f>
        <v>35.9</v>
      </c>
      <c r="H755" s="122">
        <v>38.799999999999997</v>
      </c>
      <c r="I755" s="123"/>
      <c r="J755" s="124"/>
      <c r="M755" s="131" t="str">
        <f t="shared" si="744"/>
        <v>5</v>
      </c>
      <c r="N755" s="131" t="str">
        <f t="shared" si="745"/>
        <v>16</v>
      </c>
      <c r="O755" s="86" t="str">
        <f>IF(N755&lt;&gt;"",VLOOKUP($N755,'Events and Heat count'!$B:$D,2,)&amp;" - "&amp;VLOOKUP($N755,'Events and Heat count'!$B:$D,3,),"")</f>
        <v>Year 6 Girls - 50m Butterfly</v>
      </c>
      <c r="P755" s="86" t="str">
        <f t="shared" si="746"/>
        <v>5</v>
      </c>
      <c r="Q755" s="83" t="str">
        <f t="shared" si="776"/>
        <v>Hannah Brooke</v>
      </c>
      <c r="R755" s="83" t="str">
        <f t="shared" si="777"/>
        <v>Manland</v>
      </c>
      <c r="S755" s="99" t="str">
        <f t="shared" si="725"/>
        <v>___________</v>
      </c>
    </row>
    <row r="756" spans="1:19" ht="20.100000000000001" customHeight="1" x14ac:dyDescent="0.2">
      <c r="A756" s="85" t="str">
        <f t="shared" si="800"/>
        <v>1656</v>
      </c>
      <c r="B756" s="83">
        <f t="shared" ref="B756:C756" si="806">B755</f>
        <v>16</v>
      </c>
      <c r="C756" s="117">
        <f t="shared" si="806"/>
        <v>5</v>
      </c>
      <c r="D756" s="118">
        <f t="shared" si="803"/>
        <v>6</v>
      </c>
      <c r="E756" s="116" t="str">
        <f>IFERROR(VLOOKUP(CONCATENATE(TEXT($B756,0),TEXT($C756,0),TEXT($D756,0)),'Input and Results'!$S:$V,E$1,),"")</f>
        <v>Ella  Nijkamp</v>
      </c>
      <c r="F756" s="116" t="str">
        <f>IFERROR(VLOOKUP(CONCATENATE(TEXT($B756,0),TEXT($C756,0),TEXT($D756,0)),'Input and Results'!$S:$V,F$1,),"")</f>
        <v>Berkhamsted</v>
      </c>
      <c r="G756" s="121">
        <f>IFERROR(VLOOKUP(CONCATENATE(TEXT($B756,0),TEXT($C756,0),TEXT($D756,0)),'Input and Results'!$S:$V,G$1,),"")</f>
        <v>37.81</v>
      </c>
      <c r="H756" s="122">
        <v>36.26</v>
      </c>
      <c r="I756" s="123"/>
      <c r="J756" s="124"/>
      <c r="M756" s="131" t="str">
        <f t="shared" si="744"/>
        <v>6</v>
      </c>
      <c r="N756" s="131" t="str">
        <f t="shared" si="745"/>
        <v>16</v>
      </c>
      <c r="O756" s="86" t="str">
        <f>IF(N756&lt;&gt;"",VLOOKUP($N756,'Events and Heat count'!$B:$D,2,)&amp;" - "&amp;VLOOKUP($N756,'Events and Heat count'!$B:$D,3,),"")</f>
        <v>Year 6 Girls - 50m Butterfly</v>
      </c>
      <c r="P756" s="86" t="str">
        <f t="shared" si="746"/>
        <v>5</v>
      </c>
      <c r="Q756" s="83" t="str">
        <f t="shared" si="776"/>
        <v>Ella  Nijkamp</v>
      </c>
      <c r="R756" s="83" t="str">
        <f t="shared" si="777"/>
        <v>Berkhamsted</v>
      </c>
      <c r="S756" s="99" t="str">
        <f t="shared" si="725"/>
        <v>___________</v>
      </c>
    </row>
    <row r="757" spans="1:19" ht="20.100000000000001" customHeight="1" x14ac:dyDescent="0.2">
      <c r="A757" s="85" t="str">
        <f t="shared" si="800"/>
        <v>1657</v>
      </c>
      <c r="B757" s="83">
        <f t="shared" ref="B757:C757" si="807">B756</f>
        <v>16</v>
      </c>
      <c r="C757" s="117">
        <f t="shared" si="807"/>
        <v>5</v>
      </c>
      <c r="D757" s="118">
        <f t="shared" si="803"/>
        <v>7</v>
      </c>
      <c r="E757" s="116" t="str">
        <f>IFERROR(VLOOKUP(CONCATENATE(TEXT($B757,0),TEXT($C757,0),TEXT($D757,0)),'Input and Results'!$S:$V,E$1,),"")</f>
        <v>Holly Robinson</v>
      </c>
      <c r="F757" s="116" t="str">
        <f>IFERROR(VLOOKUP(CONCATENATE(TEXT($B757,0),TEXT($C757,0),TEXT($D757,0)),'Input and Results'!$S:$V,F$1,),"")</f>
        <v>Kings Langley</v>
      </c>
      <c r="G757" s="121">
        <f>IFERROR(VLOOKUP(CONCATENATE(TEXT($B757,0),TEXT($C757,0),TEXT($D757,0)),'Input and Results'!$S:$V,G$1,),"")</f>
        <v>38.75</v>
      </c>
      <c r="H757" s="122">
        <v>40.25</v>
      </c>
      <c r="I757" s="123"/>
      <c r="J757" s="124"/>
      <c r="M757" s="131" t="str">
        <f t="shared" si="744"/>
        <v>7</v>
      </c>
      <c r="N757" s="131" t="str">
        <f t="shared" si="745"/>
        <v>16</v>
      </c>
      <c r="O757" s="86" t="str">
        <f>IF(N757&lt;&gt;"",VLOOKUP($N757,'Events and Heat count'!$B:$D,2,)&amp;" - "&amp;VLOOKUP($N757,'Events and Heat count'!$B:$D,3,),"")</f>
        <v>Year 6 Girls - 50m Butterfly</v>
      </c>
      <c r="P757" s="86" t="str">
        <f t="shared" si="746"/>
        <v>5</v>
      </c>
      <c r="Q757" s="83" t="str">
        <f t="shared" si="776"/>
        <v>Holly Robinson</v>
      </c>
      <c r="R757" s="83" t="str">
        <f t="shared" si="777"/>
        <v>Kings Langley</v>
      </c>
      <c r="S757" s="99" t="str">
        <f t="shared" si="725"/>
        <v>___________</v>
      </c>
    </row>
    <row r="758" spans="1:19" ht="20.100000000000001" customHeight="1" x14ac:dyDescent="0.2">
      <c r="A758" s="85" t="str">
        <f t="shared" si="800"/>
        <v>1658</v>
      </c>
      <c r="B758" s="83">
        <f t="shared" ref="B758:C758" si="808">B757</f>
        <v>16</v>
      </c>
      <c r="C758" s="117">
        <f t="shared" si="808"/>
        <v>5</v>
      </c>
      <c r="D758" s="118">
        <f t="shared" si="803"/>
        <v>8</v>
      </c>
      <c r="E758" s="116" t="str">
        <f>IFERROR(VLOOKUP(CONCATENATE(TEXT($B758,0),TEXT($C758,0),TEXT($D758,0)),'Input and Results'!$S:$V,E$1,),"")</f>
        <v>Gemma Nottage</v>
      </c>
      <c r="F758" s="116" t="str">
        <f>IFERROR(VLOOKUP(CONCATENATE(TEXT($B758,0),TEXT($C758,0),TEXT($D758,0)),'Input and Results'!$S:$V,F$1,),"")</f>
        <v>Coates Way</v>
      </c>
      <c r="G758" s="121">
        <f>IFERROR(VLOOKUP(CONCATENATE(TEXT($B758,0),TEXT($C758,0),TEXT($D758,0)),'Input and Results'!$S:$V,G$1,),"")</f>
        <v>38.94</v>
      </c>
      <c r="H758" s="122">
        <v>38.65</v>
      </c>
      <c r="I758" s="123"/>
      <c r="J758" s="124"/>
      <c r="M758" s="131" t="str">
        <f t="shared" si="744"/>
        <v>8</v>
      </c>
      <c r="N758" s="131" t="str">
        <f t="shared" si="745"/>
        <v>16</v>
      </c>
      <c r="O758" s="86" t="str">
        <f>IF(N758&lt;&gt;"",VLOOKUP($N758,'Events and Heat count'!$B:$D,2,)&amp;" - "&amp;VLOOKUP($N758,'Events and Heat count'!$B:$D,3,),"")</f>
        <v>Year 6 Girls - 50m Butterfly</v>
      </c>
      <c r="P758" s="86" t="str">
        <f t="shared" si="746"/>
        <v>5</v>
      </c>
      <c r="Q758" s="83" t="str">
        <f t="shared" si="776"/>
        <v>Gemma Nottage</v>
      </c>
      <c r="R758" s="83" t="str">
        <f t="shared" si="777"/>
        <v>Coates Way</v>
      </c>
      <c r="S758" s="99" t="str">
        <f t="shared" ref="S758:S821" si="809">IF($A758&lt;&gt;0,"___________","")</f>
        <v>___________</v>
      </c>
    </row>
    <row r="759" spans="1:19" s="87" customFormat="1" ht="249.95" customHeight="1" x14ac:dyDescent="0.2">
      <c r="B759" s="87">
        <f t="shared" ref="B759:C759" si="810">B758</f>
        <v>16</v>
      </c>
      <c r="C759" s="117">
        <f t="shared" si="810"/>
        <v>5</v>
      </c>
      <c r="D759" s="117"/>
      <c r="E759" s="117"/>
      <c r="F759" s="117"/>
      <c r="G759" s="117"/>
      <c r="H759" s="117"/>
      <c r="I759" s="125"/>
      <c r="J759" s="125"/>
      <c r="M759" s="104" t="str">
        <f t="shared" si="744"/>
        <v/>
      </c>
      <c r="N759" s="104" t="str">
        <f t="shared" si="745"/>
        <v/>
      </c>
      <c r="O759" s="86" t="str">
        <f>IF(N759&lt;&gt;"",VLOOKUP($N759,'Events and Heat count'!$B:$D,2,)&amp;" - "&amp;VLOOKUP($N759,'Events and Heat count'!$B:$D,3,),"")</f>
        <v/>
      </c>
      <c r="P759" s="86" t="str">
        <f t="shared" si="746"/>
        <v/>
      </c>
      <c r="Q759" s="83" t="str">
        <f t="shared" si="776"/>
        <v/>
      </c>
      <c r="R759" s="83" t="str">
        <f t="shared" si="777"/>
        <v/>
      </c>
      <c r="S759" s="99" t="str">
        <f t="shared" si="809"/>
        <v/>
      </c>
    </row>
    <row r="760" spans="1:19" ht="20.100000000000001" customHeight="1" x14ac:dyDescent="0.2">
      <c r="B760" s="83">
        <f>D760</f>
        <v>17</v>
      </c>
      <c r="C760" s="103" t="s">
        <v>368</v>
      </c>
      <c r="D760" s="119">
        <v>17</v>
      </c>
      <c r="E760" s="103" t="s">
        <v>0</v>
      </c>
      <c r="F760" s="103" t="s">
        <v>7</v>
      </c>
      <c r="G760" s="103"/>
      <c r="H760" s="103"/>
      <c r="I760" s="120"/>
      <c r="J760" s="120"/>
      <c r="M760" s="104" t="str">
        <f t="shared" si="744"/>
        <v/>
      </c>
      <c r="N760" s="104" t="str">
        <f t="shared" si="745"/>
        <v/>
      </c>
      <c r="O760" s="86" t="str">
        <f>IF(N760&lt;&gt;"",VLOOKUP($N760,'Events and Heat count'!$B:$D,2,)&amp;" - "&amp;VLOOKUP($N760,'Events and Heat count'!$B:$D,3,),"")</f>
        <v/>
      </c>
      <c r="P760" s="86" t="str">
        <f t="shared" si="746"/>
        <v/>
      </c>
      <c r="Q760" s="83" t="str">
        <f t="shared" si="776"/>
        <v/>
      </c>
      <c r="R760" s="83" t="str">
        <f t="shared" si="777"/>
        <v/>
      </c>
      <c r="S760" s="99" t="str">
        <f t="shared" si="809"/>
        <v/>
      </c>
    </row>
    <row r="761" spans="1:19" ht="5.0999999999999996" customHeight="1" x14ac:dyDescent="0.2">
      <c r="A761" s="85"/>
      <c r="B761" s="83">
        <f t="shared" ref="B761:B763" si="811">B760</f>
        <v>17</v>
      </c>
      <c r="M761" s="104" t="str">
        <f t="shared" si="744"/>
        <v/>
      </c>
      <c r="N761" s="104" t="str">
        <f t="shared" si="745"/>
        <v/>
      </c>
      <c r="O761" s="86" t="str">
        <f>IF(N761&lt;&gt;"",VLOOKUP($N761,'Events and Heat count'!$B:$D,2,)&amp;" - "&amp;VLOOKUP($N761,'Events and Heat count'!$B:$D,3,),"")</f>
        <v/>
      </c>
      <c r="P761" s="86" t="str">
        <f t="shared" si="746"/>
        <v/>
      </c>
      <c r="Q761" s="83" t="str">
        <f t="shared" si="776"/>
        <v/>
      </c>
      <c r="R761" s="83" t="str">
        <f t="shared" si="777"/>
        <v/>
      </c>
      <c r="S761" s="99" t="str">
        <f t="shared" si="809"/>
        <v/>
      </c>
    </row>
    <row r="762" spans="1:19" ht="15" customHeight="1" x14ac:dyDescent="0.2">
      <c r="A762" s="85"/>
      <c r="B762" s="83">
        <f t="shared" si="811"/>
        <v>17</v>
      </c>
      <c r="C762" s="117">
        <f>E762</f>
        <v>1</v>
      </c>
      <c r="D762" s="103" t="s">
        <v>367</v>
      </c>
      <c r="E762" s="119">
        <v>1</v>
      </c>
      <c r="M762" s="104" t="str">
        <f t="shared" si="744"/>
        <v/>
      </c>
      <c r="N762" s="104" t="str">
        <f t="shared" si="745"/>
        <v/>
      </c>
      <c r="O762" s="86" t="str">
        <f>IF(N762&lt;&gt;"",VLOOKUP($N762,'Events and Heat count'!$B:$D,2,)&amp;" - "&amp;VLOOKUP($N762,'Events and Heat count'!$B:$D,3,),"")</f>
        <v/>
      </c>
      <c r="P762" s="86" t="str">
        <f t="shared" si="746"/>
        <v/>
      </c>
      <c r="Q762" s="83" t="str">
        <f t="shared" si="776"/>
        <v/>
      </c>
      <c r="R762" s="83" t="str">
        <f t="shared" si="777"/>
        <v/>
      </c>
      <c r="S762" s="99" t="str">
        <f t="shared" si="809"/>
        <v/>
      </c>
    </row>
    <row r="763" spans="1:19" ht="5.0999999999999996" customHeight="1" x14ac:dyDescent="0.2">
      <c r="A763" s="85"/>
      <c r="B763" s="83">
        <f t="shared" si="811"/>
        <v>17</v>
      </c>
      <c r="C763" s="117">
        <f>C762</f>
        <v>1</v>
      </c>
      <c r="M763" s="104" t="str">
        <f t="shared" si="744"/>
        <v/>
      </c>
      <c r="N763" s="104" t="str">
        <f t="shared" si="745"/>
        <v/>
      </c>
      <c r="O763" s="86" t="str">
        <f>IF(N763&lt;&gt;"",VLOOKUP($N763,'Events and Heat count'!$B:$D,2,)&amp;" - "&amp;VLOOKUP($N763,'Events and Heat count'!$B:$D,3,),"")</f>
        <v/>
      </c>
      <c r="P763" s="86" t="str">
        <f t="shared" si="746"/>
        <v/>
      </c>
      <c r="Q763" s="83" t="str">
        <f t="shared" si="776"/>
        <v/>
      </c>
      <c r="R763" s="83" t="str">
        <f t="shared" si="777"/>
        <v/>
      </c>
      <c r="S763" s="99" t="str">
        <f t="shared" si="809"/>
        <v/>
      </c>
    </row>
    <row r="764" spans="1:19" ht="15" customHeight="1" x14ac:dyDescent="0.2">
      <c r="A764" s="85"/>
      <c r="B764" s="83">
        <f t="shared" ref="B764:C764" si="812">B763</f>
        <v>17</v>
      </c>
      <c r="C764" s="117">
        <f t="shared" si="812"/>
        <v>1</v>
      </c>
      <c r="D764" s="103" t="s">
        <v>366</v>
      </c>
      <c r="E764" s="103" t="s">
        <v>369</v>
      </c>
      <c r="F764" s="103" t="s">
        <v>374</v>
      </c>
      <c r="G764" s="103" t="s">
        <v>380</v>
      </c>
      <c r="H764" s="103"/>
      <c r="I764" s="120" t="s">
        <v>381</v>
      </c>
      <c r="J764" s="120" t="s">
        <v>382</v>
      </c>
      <c r="M764" s="104" t="str">
        <f t="shared" si="744"/>
        <v/>
      </c>
      <c r="N764" s="104" t="str">
        <f t="shared" si="745"/>
        <v/>
      </c>
      <c r="O764" s="86" t="str">
        <f>IF(N764&lt;&gt;"",VLOOKUP($N764,'Events and Heat count'!$B:$D,2,)&amp;" - "&amp;VLOOKUP($N764,'Events and Heat count'!$B:$D,3,),"")</f>
        <v/>
      </c>
      <c r="P764" s="86" t="str">
        <f t="shared" si="746"/>
        <v/>
      </c>
      <c r="Q764" s="83" t="str">
        <f t="shared" si="776"/>
        <v/>
      </c>
      <c r="R764" s="83" t="str">
        <f t="shared" si="777"/>
        <v/>
      </c>
      <c r="S764" s="99" t="str">
        <f t="shared" si="809"/>
        <v/>
      </c>
    </row>
    <row r="765" spans="1:19" ht="20.100000000000001" customHeight="1" x14ac:dyDescent="0.2">
      <c r="A765" s="85" t="str">
        <f>CONCATENATE(TEXT($B765,0),TEXT($C765,0),TEXT($D765,0))</f>
        <v>1711</v>
      </c>
      <c r="B765" s="83">
        <f t="shared" ref="B765:C765" si="813">B764</f>
        <v>17</v>
      </c>
      <c r="C765" s="117">
        <f t="shared" si="813"/>
        <v>1</v>
      </c>
      <c r="D765" s="118">
        <v>1</v>
      </c>
      <c r="E765" s="116" t="str">
        <f>IFERROR(VLOOKUP(CONCATENATE(TEXT($B765,0),TEXT($C765,0),TEXT($D765,0)),'Input and Results'!$S:$V,E$1,),"")</f>
        <v/>
      </c>
      <c r="F765" s="116" t="str">
        <f>IFERROR(VLOOKUP(CONCATENATE(TEXT($B765,0),TEXT($C765,0),TEXT($D765,0)),'Input and Results'!$S:$V,F$1,),"")</f>
        <v/>
      </c>
      <c r="G765" s="121" t="str">
        <f>IFERROR(VLOOKUP(CONCATENATE(TEXT($B765,0),TEXT($C765,0),TEXT($D765,0)),'Input and Results'!$S:$V,G$1,),"")</f>
        <v/>
      </c>
      <c r="H765" s="122"/>
      <c r="I765" s="123"/>
      <c r="J765" s="124"/>
      <c r="M765" s="131" t="str">
        <f t="shared" si="744"/>
        <v>1</v>
      </c>
      <c r="N765" s="131" t="str">
        <f t="shared" si="745"/>
        <v>17</v>
      </c>
      <c r="O765" s="86" t="str">
        <f>IF(N765&lt;&gt;"",VLOOKUP($N765,'Events and Heat count'!$B:$D,2,)&amp;" - "&amp;VLOOKUP($N765,'Events and Heat count'!$B:$D,3,),"")</f>
        <v>Year 5 Boys - 50m Backstroke</v>
      </c>
      <c r="P765" s="86" t="str">
        <f t="shared" si="746"/>
        <v>1</v>
      </c>
      <c r="Q765" s="83" t="str">
        <f t="shared" si="776"/>
        <v/>
      </c>
      <c r="R765" s="83" t="str">
        <f t="shared" si="777"/>
        <v/>
      </c>
      <c r="S765" s="99" t="str">
        <f t="shared" si="809"/>
        <v>___________</v>
      </c>
    </row>
    <row r="766" spans="1:19" ht="20.100000000000001" customHeight="1" x14ac:dyDescent="0.2">
      <c r="A766" s="85" t="str">
        <f t="shared" ref="A766:A772" si="814">CONCATENATE(TEXT($B766,0),TEXT($C766,0),TEXT($D766,0))</f>
        <v>1712</v>
      </c>
      <c r="B766" s="83">
        <f t="shared" ref="B766:C766" si="815">B765</f>
        <v>17</v>
      </c>
      <c r="C766" s="117">
        <f t="shared" si="815"/>
        <v>1</v>
      </c>
      <c r="D766" s="118">
        <f>D765+1</f>
        <v>2</v>
      </c>
      <c r="E766" s="116" t="str">
        <f>IFERROR(VLOOKUP(CONCATENATE(TEXT($B766,0),TEXT($C766,0),TEXT($D766,0)),'Input and Results'!$S:$V,E$1,),"")</f>
        <v/>
      </c>
      <c r="F766" s="116" t="str">
        <f>IFERROR(VLOOKUP(CONCATENATE(TEXT($B766,0),TEXT($C766,0),TEXT($D766,0)),'Input and Results'!$S:$V,F$1,),"")</f>
        <v/>
      </c>
      <c r="G766" s="121" t="str">
        <f>IFERROR(VLOOKUP(CONCATENATE(TEXT($B766,0),TEXT($C766,0),TEXT($D766,0)),'Input and Results'!$S:$V,G$1,),"")</f>
        <v/>
      </c>
      <c r="H766" s="122"/>
      <c r="I766" s="123"/>
      <c r="J766" s="124"/>
      <c r="M766" s="131" t="str">
        <f t="shared" si="744"/>
        <v>2</v>
      </c>
      <c r="N766" s="131" t="str">
        <f t="shared" si="745"/>
        <v>17</v>
      </c>
      <c r="O766" s="86" t="str">
        <f>IF(N766&lt;&gt;"",VLOOKUP($N766,'Events and Heat count'!$B:$D,2,)&amp;" - "&amp;VLOOKUP($N766,'Events and Heat count'!$B:$D,3,),"")</f>
        <v>Year 5 Boys - 50m Backstroke</v>
      </c>
      <c r="P766" s="86" t="str">
        <f t="shared" si="746"/>
        <v>1</v>
      </c>
      <c r="Q766" s="83" t="str">
        <f t="shared" si="776"/>
        <v/>
      </c>
      <c r="R766" s="83" t="str">
        <f t="shared" si="777"/>
        <v/>
      </c>
      <c r="S766" s="99" t="str">
        <f t="shared" si="809"/>
        <v>___________</v>
      </c>
    </row>
    <row r="767" spans="1:19" ht="20.100000000000001" customHeight="1" x14ac:dyDescent="0.2">
      <c r="A767" s="85" t="str">
        <f t="shared" si="814"/>
        <v>1713</v>
      </c>
      <c r="B767" s="83">
        <f t="shared" ref="B767:C767" si="816">B766</f>
        <v>17</v>
      </c>
      <c r="C767" s="117">
        <f t="shared" si="816"/>
        <v>1</v>
      </c>
      <c r="D767" s="118">
        <f t="shared" ref="D767:D772" si="817">D766+1</f>
        <v>3</v>
      </c>
      <c r="E767" s="116" t="str">
        <f>IFERROR(VLOOKUP(CONCATENATE(TEXT($B767,0),TEXT($C767,0),TEXT($D767,0)),'Input and Results'!$S:$V,E$1,),"")</f>
        <v xml:space="preserve">Harry   Chapman </v>
      </c>
      <c r="F767" s="116" t="str">
        <f>IFERROR(VLOOKUP(CONCATENATE(TEXT($B767,0),TEXT($C767,0),TEXT($D767,0)),'Input and Results'!$S:$V,F$1,),"")</f>
        <v>Roebuck Primary</v>
      </c>
      <c r="G767" s="121">
        <f>IFERROR(VLOOKUP(CONCATENATE(TEXT($B767,0),TEXT($C767,0),TEXT($D767,0)),'Input and Results'!$S:$V,G$1,),"")</f>
        <v>58.21</v>
      </c>
      <c r="H767" s="122">
        <v>53.99</v>
      </c>
      <c r="I767" s="123"/>
      <c r="J767" s="124"/>
      <c r="M767" s="131" t="str">
        <f t="shared" si="744"/>
        <v>3</v>
      </c>
      <c r="N767" s="131" t="str">
        <f t="shared" si="745"/>
        <v>17</v>
      </c>
      <c r="O767" s="86" t="str">
        <f>IF(N767&lt;&gt;"",VLOOKUP($N767,'Events and Heat count'!$B:$D,2,)&amp;" - "&amp;VLOOKUP($N767,'Events and Heat count'!$B:$D,3,),"")</f>
        <v>Year 5 Boys - 50m Backstroke</v>
      </c>
      <c r="P767" s="86" t="str">
        <f t="shared" si="746"/>
        <v>1</v>
      </c>
      <c r="Q767" s="83" t="str">
        <f t="shared" si="776"/>
        <v xml:space="preserve">Harry   Chapman </v>
      </c>
      <c r="R767" s="83" t="str">
        <f t="shared" si="777"/>
        <v>Roebuck Primary</v>
      </c>
      <c r="S767" s="99" t="str">
        <f t="shared" si="809"/>
        <v>___________</v>
      </c>
    </row>
    <row r="768" spans="1:19" ht="20.100000000000001" customHeight="1" x14ac:dyDescent="0.2">
      <c r="A768" s="85" t="str">
        <f t="shared" si="814"/>
        <v>1714</v>
      </c>
      <c r="B768" s="83">
        <f t="shared" ref="B768:C768" si="818">B767</f>
        <v>17</v>
      </c>
      <c r="C768" s="117">
        <f t="shared" si="818"/>
        <v>1</v>
      </c>
      <c r="D768" s="118">
        <f t="shared" si="817"/>
        <v>4</v>
      </c>
      <c r="E768" s="116" t="str">
        <f>IFERROR(VLOOKUP(CONCATENATE(TEXT($B768,0),TEXT($C768,0),TEXT($D768,0)),'Input and Results'!$S:$V,E$1,),"")</f>
        <v>Brodie Stirling</v>
      </c>
      <c r="F768" s="116" t="str">
        <f>IFERROR(VLOOKUP(CONCATENATE(TEXT($B768,0),TEXT($C768,0),TEXT($D768,0)),'Input and Results'!$S:$V,F$1,),"")</f>
        <v>Great Missenden</v>
      </c>
      <c r="G768" s="121">
        <f>IFERROR(VLOOKUP(CONCATENATE(TEXT($B768,0),TEXT($C768,0),TEXT($D768,0)),'Input and Results'!$S:$V,G$1,),"")</f>
        <v>53.76</v>
      </c>
      <c r="H768" s="122">
        <v>57.34</v>
      </c>
      <c r="I768" s="123"/>
      <c r="J768" s="124"/>
      <c r="M768" s="131" t="str">
        <f t="shared" si="744"/>
        <v>4</v>
      </c>
      <c r="N768" s="131" t="str">
        <f t="shared" si="745"/>
        <v>17</v>
      </c>
      <c r="O768" s="86" t="str">
        <f>IF(N768&lt;&gt;"",VLOOKUP($N768,'Events and Heat count'!$B:$D,2,)&amp;" - "&amp;VLOOKUP($N768,'Events and Heat count'!$B:$D,3,),"")</f>
        <v>Year 5 Boys - 50m Backstroke</v>
      </c>
      <c r="P768" s="86" t="str">
        <f t="shared" si="746"/>
        <v>1</v>
      </c>
      <c r="Q768" s="83" t="str">
        <f t="shared" si="776"/>
        <v>Brodie Stirling</v>
      </c>
      <c r="R768" s="83" t="str">
        <f t="shared" si="777"/>
        <v>Great Missenden</v>
      </c>
      <c r="S768" s="99" t="str">
        <f t="shared" si="809"/>
        <v>___________</v>
      </c>
    </row>
    <row r="769" spans="1:19" ht="20.100000000000001" customHeight="1" x14ac:dyDescent="0.2">
      <c r="A769" s="85" t="str">
        <f t="shared" si="814"/>
        <v>1715</v>
      </c>
      <c r="B769" s="83">
        <f t="shared" ref="B769:C769" si="819">B768</f>
        <v>17</v>
      </c>
      <c r="C769" s="117">
        <f t="shared" si="819"/>
        <v>1</v>
      </c>
      <c r="D769" s="118">
        <f t="shared" si="817"/>
        <v>5</v>
      </c>
      <c r="E769" s="116" t="str">
        <f>IFERROR(VLOOKUP(CONCATENATE(TEXT($B769,0),TEXT($C769,0),TEXT($D769,0)),'Input and Results'!$S:$V,E$1,),"")</f>
        <v>Oliver Tulloch</v>
      </c>
      <c r="F769" s="116" t="str">
        <f>IFERROR(VLOOKUP(CONCATENATE(TEXT($B769,0),TEXT($C769,0),TEXT($D769,0)),'Input and Results'!$S:$V,F$1,),"")</f>
        <v>Thorpe House</v>
      </c>
      <c r="G769" s="121">
        <f>IFERROR(VLOOKUP(CONCATENATE(TEXT($B769,0),TEXT($C769,0),TEXT($D769,0)),'Input and Results'!$S:$V,G$1,),"")</f>
        <v>53.62</v>
      </c>
      <c r="H769" s="122">
        <v>54.44</v>
      </c>
      <c r="I769" s="123"/>
      <c r="J769" s="124"/>
      <c r="M769" s="131" t="str">
        <f t="shared" si="744"/>
        <v>5</v>
      </c>
      <c r="N769" s="131" t="str">
        <f t="shared" si="745"/>
        <v>17</v>
      </c>
      <c r="O769" s="86" t="str">
        <f>IF(N769&lt;&gt;"",VLOOKUP($N769,'Events and Heat count'!$B:$D,2,)&amp;" - "&amp;VLOOKUP($N769,'Events and Heat count'!$B:$D,3,),"")</f>
        <v>Year 5 Boys - 50m Backstroke</v>
      </c>
      <c r="P769" s="86" t="str">
        <f t="shared" si="746"/>
        <v>1</v>
      </c>
      <c r="Q769" s="83" t="str">
        <f t="shared" si="776"/>
        <v>Oliver Tulloch</v>
      </c>
      <c r="R769" s="83" t="str">
        <f t="shared" si="777"/>
        <v>Thorpe House</v>
      </c>
      <c r="S769" s="99" t="str">
        <f t="shared" si="809"/>
        <v>___________</v>
      </c>
    </row>
    <row r="770" spans="1:19" ht="20.100000000000001" customHeight="1" x14ac:dyDescent="0.2">
      <c r="A770" s="85" t="str">
        <f t="shared" si="814"/>
        <v>1716</v>
      </c>
      <c r="B770" s="83">
        <f t="shared" ref="B770:C770" si="820">B769</f>
        <v>17</v>
      </c>
      <c r="C770" s="117">
        <f t="shared" si="820"/>
        <v>1</v>
      </c>
      <c r="D770" s="118">
        <f t="shared" si="817"/>
        <v>6</v>
      </c>
      <c r="E770" s="116" t="str">
        <f>IFERROR(VLOOKUP(CONCATENATE(TEXT($B770,0),TEXT($C770,0),TEXT($D770,0)),'Input and Results'!$S:$V,E$1,),"")</f>
        <v>Milo Bagot</v>
      </c>
      <c r="F770" s="116" t="str">
        <f>IFERROR(VLOOKUP(CONCATENATE(TEXT($B770,0),TEXT($C770,0),TEXT($D770,0)),'Input and Results'!$S:$V,F$1,),"")</f>
        <v>The Beacon</v>
      </c>
      <c r="G770" s="121">
        <f>IFERROR(VLOOKUP(CONCATENATE(TEXT($B770,0),TEXT($C770,0),TEXT($D770,0)),'Input and Results'!$S:$V,G$1,),"")</f>
        <v>53.15</v>
      </c>
      <c r="H770" s="122">
        <v>49.98</v>
      </c>
      <c r="I770" s="123"/>
      <c r="J770" s="124"/>
      <c r="M770" s="131" t="str">
        <f t="shared" si="744"/>
        <v>6</v>
      </c>
      <c r="N770" s="131" t="str">
        <f t="shared" si="745"/>
        <v>17</v>
      </c>
      <c r="O770" s="86" t="str">
        <f>IF(N770&lt;&gt;"",VLOOKUP($N770,'Events and Heat count'!$B:$D,2,)&amp;" - "&amp;VLOOKUP($N770,'Events and Heat count'!$B:$D,3,),"")</f>
        <v>Year 5 Boys - 50m Backstroke</v>
      </c>
      <c r="P770" s="86" t="str">
        <f t="shared" si="746"/>
        <v>1</v>
      </c>
      <c r="Q770" s="83" t="str">
        <f t="shared" si="776"/>
        <v>Milo Bagot</v>
      </c>
      <c r="R770" s="83" t="str">
        <f t="shared" si="777"/>
        <v>The Beacon</v>
      </c>
      <c r="S770" s="99" t="str">
        <f t="shared" si="809"/>
        <v>___________</v>
      </c>
    </row>
    <row r="771" spans="1:19" ht="20.100000000000001" customHeight="1" x14ac:dyDescent="0.2">
      <c r="A771" s="85" t="str">
        <f t="shared" si="814"/>
        <v>1717</v>
      </c>
      <c r="B771" s="83">
        <f t="shared" ref="B771:C771" si="821">B770</f>
        <v>17</v>
      </c>
      <c r="C771" s="117">
        <f t="shared" si="821"/>
        <v>1</v>
      </c>
      <c r="D771" s="118">
        <f t="shared" si="817"/>
        <v>7</v>
      </c>
      <c r="E771" s="116" t="str">
        <f>IFERROR(VLOOKUP(CONCATENATE(TEXT($B771,0),TEXT($C771,0),TEXT($D771,0)),'Input and Results'!$S:$V,E$1,),"")</f>
        <v/>
      </c>
      <c r="F771" s="116" t="str">
        <f>IFERROR(VLOOKUP(CONCATENATE(TEXT($B771,0),TEXT($C771,0),TEXT($D771,0)),'Input and Results'!$S:$V,F$1,),"")</f>
        <v/>
      </c>
      <c r="G771" s="121" t="str">
        <f>IFERROR(VLOOKUP(CONCATENATE(TEXT($B771,0),TEXT($C771,0),TEXT($D771,0)),'Input and Results'!$S:$V,G$1,),"")</f>
        <v/>
      </c>
      <c r="H771" s="122"/>
      <c r="I771" s="123"/>
      <c r="J771" s="124"/>
      <c r="M771" s="131" t="str">
        <f t="shared" si="744"/>
        <v>7</v>
      </c>
      <c r="N771" s="131" t="str">
        <f t="shared" si="745"/>
        <v>17</v>
      </c>
      <c r="O771" s="86" t="str">
        <f>IF(N771&lt;&gt;"",VLOOKUP($N771,'Events and Heat count'!$B:$D,2,)&amp;" - "&amp;VLOOKUP($N771,'Events and Heat count'!$B:$D,3,),"")</f>
        <v>Year 5 Boys - 50m Backstroke</v>
      </c>
      <c r="P771" s="86" t="str">
        <f t="shared" si="746"/>
        <v>1</v>
      </c>
      <c r="Q771" s="83" t="str">
        <f t="shared" si="776"/>
        <v/>
      </c>
      <c r="R771" s="83" t="str">
        <f t="shared" si="777"/>
        <v/>
      </c>
      <c r="S771" s="99" t="str">
        <f t="shared" si="809"/>
        <v>___________</v>
      </c>
    </row>
    <row r="772" spans="1:19" ht="20.100000000000001" customHeight="1" x14ac:dyDescent="0.2">
      <c r="A772" s="85" t="str">
        <f t="shared" si="814"/>
        <v>1718</v>
      </c>
      <c r="B772" s="83">
        <f t="shared" ref="B772:C772" si="822">B771</f>
        <v>17</v>
      </c>
      <c r="C772" s="117">
        <f t="shared" si="822"/>
        <v>1</v>
      </c>
      <c r="D772" s="118">
        <f t="shared" si="817"/>
        <v>8</v>
      </c>
      <c r="E772" s="116" t="str">
        <f>IFERROR(VLOOKUP(CONCATENATE(TEXT($B772,0),TEXT($C772,0),TEXT($D772,0)),'Input and Results'!$S:$V,E$1,),"")</f>
        <v/>
      </c>
      <c r="F772" s="116" t="str">
        <f>IFERROR(VLOOKUP(CONCATENATE(TEXT($B772,0),TEXT($C772,0),TEXT($D772,0)),'Input and Results'!$S:$V,F$1,),"")</f>
        <v/>
      </c>
      <c r="G772" s="121" t="str">
        <f>IFERROR(VLOOKUP(CONCATENATE(TEXT($B772,0),TEXT($C772,0),TEXT($D772,0)),'Input and Results'!$S:$V,G$1,),"")</f>
        <v/>
      </c>
      <c r="H772" s="122"/>
      <c r="I772" s="123"/>
      <c r="J772" s="124"/>
      <c r="M772" s="131" t="str">
        <f t="shared" si="744"/>
        <v>8</v>
      </c>
      <c r="N772" s="131" t="str">
        <f t="shared" si="745"/>
        <v>17</v>
      </c>
      <c r="O772" s="86" t="str">
        <f>IF(N772&lt;&gt;"",VLOOKUP($N772,'Events and Heat count'!$B:$D,2,)&amp;" - "&amp;VLOOKUP($N772,'Events and Heat count'!$B:$D,3,),"")</f>
        <v>Year 5 Boys - 50m Backstroke</v>
      </c>
      <c r="P772" s="86" t="str">
        <f t="shared" si="746"/>
        <v>1</v>
      </c>
      <c r="Q772" s="83" t="str">
        <f t="shared" si="776"/>
        <v/>
      </c>
      <c r="R772" s="83" t="str">
        <f t="shared" si="777"/>
        <v/>
      </c>
      <c r="S772" s="99" t="str">
        <f t="shared" si="809"/>
        <v>___________</v>
      </c>
    </row>
    <row r="773" spans="1:19" s="87" customFormat="1" ht="249.95" customHeight="1" x14ac:dyDescent="0.2">
      <c r="B773" s="87">
        <f t="shared" ref="B773:C773" si="823">B772</f>
        <v>17</v>
      </c>
      <c r="C773" s="117">
        <f t="shared" si="823"/>
        <v>1</v>
      </c>
      <c r="D773" s="117"/>
      <c r="E773" s="117"/>
      <c r="F773" s="117"/>
      <c r="G773" s="117"/>
      <c r="H773" s="117"/>
      <c r="I773" s="125"/>
      <c r="J773" s="125"/>
      <c r="M773" s="104" t="str">
        <f t="shared" ref="M773:M836" si="824">IF($A773&lt;&gt;0,MID($A773,4,1),"")</f>
        <v/>
      </c>
      <c r="N773" s="104" t="str">
        <f t="shared" ref="N773:N836" si="825">IF($A773&lt;&gt;0,MID($A773,1,2),"")</f>
        <v/>
      </c>
      <c r="O773" s="86" t="str">
        <f>IF(N773&lt;&gt;"",VLOOKUP($N773,'Events and Heat count'!$B:$D,2,)&amp;" - "&amp;VLOOKUP($N773,'Events and Heat count'!$B:$D,3,),"")</f>
        <v/>
      </c>
      <c r="P773" s="86" t="str">
        <f t="shared" ref="P773:P836" si="826">IF($A773&lt;&gt;0,MID($A773,3,1),"")</f>
        <v/>
      </c>
      <c r="Q773" s="83" t="str">
        <f t="shared" si="776"/>
        <v/>
      </c>
      <c r="R773" s="83" t="str">
        <f t="shared" si="777"/>
        <v/>
      </c>
      <c r="S773" s="99" t="str">
        <f t="shared" si="809"/>
        <v/>
      </c>
    </row>
    <row r="774" spans="1:19" ht="20.100000000000001" customHeight="1" x14ac:dyDescent="0.2">
      <c r="B774" s="83">
        <f t="shared" ref="B774" si="827">B773</f>
        <v>17</v>
      </c>
      <c r="C774" s="103" t="s">
        <v>368</v>
      </c>
      <c r="D774" s="119">
        <f>D760</f>
        <v>17</v>
      </c>
      <c r="E774" s="103" t="str">
        <f t="shared" ref="E774:F774" si="828">E760</f>
        <v>Year 5 Boys</v>
      </c>
      <c r="F774" s="103" t="str">
        <f t="shared" si="828"/>
        <v>50m Backstroke</v>
      </c>
      <c r="G774" s="103"/>
      <c r="H774" s="103"/>
      <c r="I774" s="120"/>
      <c r="J774" s="120"/>
      <c r="M774" s="104" t="str">
        <f t="shared" si="824"/>
        <v/>
      </c>
      <c r="N774" s="104" t="str">
        <f t="shared" si="825"/>
        <v/>
      </c>
      <c r="O774" s="86" t="str">
        <f>IF(N774&lt;&gt;"",VLOOKUP($N774,'Events and Heat count'!$B:$D,2,)&amp;" - "&amp;VLOOKUP($N774,'Events and Heat count'!$B:$D,3,),"")</f>
        <v/>
      </c>
      <c r="P774" s="86" t="str">
        <f t="shared" si="826"/>
        <v/>
      </c>
      <c r="Q774" s="83" t="str">
        <f t="shared" si="776"/>
        <v/>
      </c>
      <c r="R774" s="83" t="str">
        <f t="shared" si="777"/>
        <v/>
      </c>
      <c r="S774" s="99" t="str">
        <f t="shared" si="809"/>
        <v/>
      </c>
    </row>
    <row r="775" spans="1:19" s="87" customFormat="1" ht="5.0999999999999996" customHeight="1" x14ac:dyDescent="0.2">
      <c r="B775" s="87">
        <f t="shared" ref="B775" si="829">B774</f>
        <v>17</v>
      </c>
      <c r="C775" s="117"/>
      <c r="D775" s="117"/>
      <c r="E775" s="117"/>
      <c r="F775" s="117"/>
      <c r="G775" s="117"/>
      <c r="H775" s="117"/>
      <c r="I775" s="125"/>
      <c r="J775" s="125"/>
      <c r="M775" s="104" t="str">
        <f t="shared" si="824"/>
        <v/>
      </c>
      <c r="N775" s="104" t="str">
        <f t="shared" si="825"/>
        <v/>
      </c>
      <c r="O775" s="86" t="str">
        <f>IF(N775&lt;&gt;"",VLOOKUP($N775,'Events and Heat count'!$B:$D,2,)&amp;" - "&amp;VLOOKUP($N775,'Events and Heat count'!$B:$D,3,),"")</f>
        <v/>
      </c>
      <c r="P775" s="86" t="str">
        <f t="shared" si="826"/>
        <v/>
      </c>
      <c r="Q775" s="83" t="str">
        <f t="shared" si="776"/>
        <v/>
      </c>
      <c r="R775" s="83" t="str">
        <f t="shared" si="777"/>
        <v/>
      </c>
      <c r="S775" s="99" t="str">
        <f t="shared" si="809"/>
        <v/>
      </c>
    </row>
    <row r="776" spans="1:19" ht="15" customHeight="1" x14ac:dyDescent="0.2">
      <c r="A776" s="85"/>
      <c r="B776" s="83">
        <f t="shared" ref="B776" si="830">B775</f>
        <v>17</v>
      </c>
      <c r="C776" s="117">
        <f>E776</f>
        <v>2</v>
      </c>
      <c r="D776" s="103" t="s">
        <v>367</v>
      </c>
      <c r="E776" s="119">
        <v>2</v>
      </c>
      <c r="M776" s="104" t="str">
        <f t="shared" si="824"/>
        <v/>
      </c>
      <c r="N776" s="104" t="str">
        <f t="shared" si="825"/>
        <v/>
      </c>
      <c r="O776" s="86" t="str">
        <f>IF(N776&lt;&gt;"",VLOOKUP($N776,'Events and Heat count'!$B:$D,2,)&amp;" - "&amp;VLOOKUP($N776,'Events and Heat count'!$B:$D,3,),"")</f>
        <v/>
      </c>
      <c r="P776" s="86" t="str">
        <f t="shared" si="826"/>
        <v/>
      </c>
      <c r="Q776" s="83" t="str">
        <f t="shared" si="776"/>
        <v/>
      </c>
      <c r="R776" s="83" t="str">
        <f t="shared" si="777"/>
        <v/>
      </c>
      <c r="S776" s="99" t="str">
        <f t="shared" si="809"/>
        <v/>
      </c>
    </row>
    <row r="777" spans="1:19" ht="5.0999999999999996" customHeight="1" x14ac:dyDescent="0.2">
      <c r="A777" s="85"/>
      <c r="B777" s="83">
        <f t="shared" ref="B777" si="831">B776</f>
        <v>17</v>
      </c>
      <c r="C777" s="117">
        <f>C776</f>
        <v>2</v>
      </c>
      <c r="M777" s="104" t="str">
        <f t="shared" si="824"/>
        <v/>
      </c>
      <c r="N777" s="104" t="str">
        <f t="shared" si="825"/>
        <v/>
      </c>
      <c r="O777" s="86" t="str">
        <f>IF(N777&lt;&gt;"",VLOOKUP($N777,'Events and Heat count'!$B:$D,2,)&amp;" - "&amp;VLOOKUP($N777,'Events and Heat count'!$B:$D,3,),"")</f>
        <v/>
      </c>
      <c r="P777" s="86" t="str">
        <f t="shared" si="826"/>
        <v/>
      </c>
      <c r="Q777" s="83" t="str">
        <f t="shared" si="776"/>
        <v/>
      </c>
      <c r="R777" s="83" t="str">
        <f t="shared" si="777"/>
        <v/>
      </c>
      <c r="S777" s="99" t="str">
        <f t="shared" si="809"/>
        <v/>
      </c>
    </row>
    <row r="778" spans="1:19" ht="15" customHeight="1" x14ac:dyDescent="0.2">
      <c r="A778" s="85"/>
      <c r="B778" s="83">
        <f t="shared" ref="B778:C778" si="832">B777</f>
        <v>17</v>
      </c>
      <c r="C778" s="117">
        <f t="shared" si="832"/>
        <v>2</v>
      </c>
      <c r="D778" s="103" t="s">
        <v>366</v>
      </c>
      <c r="E778" s="103" t="s">
        <v>369</v>
      </c>
      <c r="F778" s="103" t="s">
        <v>374</v>
      </c>
      <c r="G778" s="103" t="s">
        <v>380</v>
      </c>
      <c r="H778" s="103"/>
      <c r="I778" s="120" t="s">
        <v>381</v>
      </c>
      <c r="J778" s="120" t="s">
        <v>382</v>
      </c>
      <c r="M778" s="104" t="str">
        <f t="shared" si="824"/>
        <v/>
      </c>
      <c r="N778" s="104" t="str">
        <f t="shared" si="825"/>
        <v/>
      </c>
      <c r="O778" s="86" t="str">
        <f>IF(N778&lt;&gt;"",VLOOKUP($N778,'Events and Heat count'!$B:$D,2,)&amp;" - "&amp;VLOOKUP($N778,'Events and Heat count'!$B:$D,3,),"")</f>
        <v/>
      </c>
      <c r="P778" s="86" t="str">
        <f t="shared" si="826"/>
        <v/>
      </c>
      <c r="Q778" s="83" t="str">
        <f t="shared" si="776"/>
        <v/>
      </c>
      <c r="R778" s="83" t="str">
        <f t="shared" si="777"/>
        <v/>
      </c>
      <c r="S778" s="99" t="str">
        <f t="shared" si="809"/>
        <v/>
      </c>
    </row>
    <row r="779" spans="1:19" ht="20.100000000000001" customHeight="1" x14ac:dyDescent="0.2">
      <c r="A779" s="85" t="str">
        <f>CONCATENATE(TEXT($B779,0),TEXT($C779,0),TEXT($D779,0))</f>
        <v>1721</v>
      </c>
      <c r="B779" s="83">
        <f t="shared" ref="B779:C779" si="833">B778</f>
        <v>17</v>
      </c>
      <c r="C779" s="117">
        <f t="shared" si="833"/>
        <v>2</v>
      </c>
      <c r="D779" s="118">
        <v>1</v>
      </c>
      <c r="E779" s="116" t="str">
        <f>IFERROR(VLOOKUP(CONCATENATE(TEXT($B779,0),TEXT($C779,0),TEXT($D779,0)),'Input and Results'!$S:$V,E$1,),"")</f>
        <v>Raphael John</v>
      </c>
      <c r="F779" s="116" t="str">
        <f>IFERROR(VLOOKUP(CONCATENATE(TEXT($B779,0),TEXT($C779,0),TEXT($D779,0)),'Input and Results'!$S:$V,F$1,),"")</f>
        <v>Heath Mount</v>
      </c>
      <c r="G779" s="121">
        <f>IFERROR(VLOOKUP(CONCATENATE(TEXT($B779,0),TEXT($C779,0),TEXT($D779,0)),'Input and Results'!$S:$V,G$1,),"")</f>
        <v>52.36</v>
      </c>
      <c r="H779" s="122">
        <v>199.5</v>
      </c>
      <c r="I779" s="123"/>
      <c r="J779" s="124"/>
      <c r="M779" s="131" t="str">
        <f t="shared" si="824"/>
        <v>1</v>
      </c>
      <c r="N779" s="131" t="str">
        <f t="shared" si="825"/>
        <v>17</v>
      </c>
      <c r="O779" s="86" t="str">
        <f>IF(N779&lt;&gt;"",VLOOKUP($N779,'Events and Heat count'!$B:$D,2,)&amp;" - "&amp;VLOOKUP($N779,'Events and Heat count'!$B:$D,3,),"")</f>
        <v>Year 5 Boys - 50m Backstroke</v>
      </c>
      <c r="P779" s="86" t="str">
        <f t="shared" si="826"/>
        <v>2</v>
      </c>
      <c r="Q779" s="83" t="str">
        <f t="shared" si="776"/>
        <v>Raphael John</v>
      </c>
      <c r="R779" s="83" t="str">
        <f t="shared" si="777"/>
        <v>Heath Mount</v>
      </c>
      <c r="S779" s="99" t="str">
        <f t="shared" si="809"/>
        <v>___________</v>
      </c>
    </row>
    <row r="780" spans="1:19" ht="20.100000000000001" customHeight="1" x14ac:dyDescent="0.2">
      <c r="A780" s="85" t="str">
        <f t="shared" ref="A780:A786" si="834">CONCATENATE(TEXT($B780,0),TEXT($C780,0),TEXT($D780,0))</f>
        <v>1722</v>
      </c>
      <c r="B780" s="83">
        <f t="shared" ref="B780:C780" si="835">B779</f>
        <v>17</v>
      </c>
      <c r="C780" s="117">
        <f t="shared" si="835"/>
        <v>2</v>
      </c>
      <c r="D780" s="118">
        <f>D779+1</f>
        <v>2</v>
      </c>
      <c r="E780" s="116" t="str">
        <f>IFERROR(VLOOKUP(CONCATENATE(TEXT($B780,0),TEXT($C780,0),TEXT($D780,0)),'Input and Results'!$S:$V,E$1,),"")</f>
        <v>George Ball</v>
      </c>
      <c r="F780" s="116" t="str">
        <f>IFERROR(VLOOKUP(CONCATENATE(TEXT($B780,0),TEXT($C780,0),TEXT($D780,0)),'Input and Results'!$S:$V,F$1,),"")</f>
        <v>Lockers Park</v>
      </c>
      <c r="G780" s="121">
        <f>IFERROR(VLOOKUP(CONCATENATE(TEXT($B780,0),TEXT($C780,0),TEXT($D780,0)),'Input and Results'!$S:$V,G$1,),"")</f>
        <v>52.15</v>
      </c>
      <c r="H780" s="122">
        <v>49.1</v>
      </c>
      <c r="I780" s="123"/>
      <c r="J780" s="124"/>
      <c r="M780" s="131" t="str">
        <f t="shared" si="824"/>
        <v>2</v>
      </c>
      <c r="N780" s="131" t="str">
        <f t="shared" si="825"/>
        <v>17</v>
      </c>
      <c r="O780" s="86" t="str">
        <f>IF(N780&lt;&gt;"",VLOOKUP($N780,'Events and Heat count'!$B:$D,2,)&amp;" - "&amp;VLOOKUP($N780,'Events and Heat count'!$B:$D,3,),"")</f>
        <v>Year 5 Boys - 50m Backstroke</v>
      </c>
      <c r="P780" s="86" t="str">
        <f t="shared" si="826"/>
        <v>2</v>
      </c>
      <c r="Q780" s="83" t="str">
        <f t="shared" si="776"/>
        <v>George Ball</v>
      </c>
      <c r="R780" s="83" t="str">
        <f t="shared" si="777"/>
        <v>Lockers Park</v>
      </c>
      <c r="S780" s="99" t="str">
        <f t="shared" si="809"/>
        <v>___________</v>
      </c>
    </row>
    <row r="781" spans="1:19" ht="20.100000000000001" customHeight="1" x14ac:dyDescent="0.2">
      <c r="A781" s="85" t="str">
        <f t="shared" si="834"/>
        <v>1723</v>
      </c>
      <c r="B781" s="83">
        <f t="shared" ref="B781:C781" si="836">B780</f>
        <v>17</v>
      </c>
      <c r="C781" s="117">
        <f t="shared" si="836"/>
        <v>2</v>
      </c>
      <c r="D781" s="118">
        <f t="shared" ref="D781:D786" si="837">D780+1</f>
        <v>3</v>
      </c>
      <c r="E781" s="116" t="str">
        <f>IFERROR(VLOOKUP(CONCATENATE(TEXT($B781,0),TEXT($C781,0),TEXT($D781,0)),'Input and Results'!$S:$V,E$1,),"")</f>
        <v>Alexandeh Ghosh</v>
      </c>
      <c r="F781" s="116" t="str">
        <f>IFERROR(VLOOKUP(CONCATENATE(TEXT($B781,0),TEXT($C781,0),TEXT($D781,0)),'Input and Results'!$S:$V,F$1,),"")</f>
        <v>Edge Grove</v>
      </c>
      <c r="G781" s="121">
        <f>IFERROR(VLOOKUP(CONCATENATE(TEXT($B781,0),TEXT($C781,0),TEXT($D781,0)),'Input and Results'!$S:$V,G$1,),"")</f>
        <v>51.13</v>
      </c>
      <c r="H781" s="122">
        <v>199.99</v>
      </c>
      <c r="I781" s="123"/>
      <c r="J781" s="124"/>
      <c r="M781" s="131" t="str">
        <f t="shared" si="824"/>
        <v>3</v>
      </c>
      <c r="N781" s="131" t="str">
        <f t="shared" si="825"/>
        <v>17</v>
      </c>
      <c r="O781" s="86" t="str">
        <f>IF(N781&lt;&gt;"",VLOOKUP($N781,'Events and Heat count'!$B:$D,2,)&amp;" - "&amp;VLOOKUP($N781,'Events and Heat count'!$B:$D,3,),"")</f>
        <v>Year 5 Boys - 50m Backstroke</v>
      </c>
      <c r="P781" s="86" t="str">
        <f t="shared" si="826"/>
        <v>2</v>
      </c>
      <c r="Q781" s="83" t="str">
        <f t="shared" si="776"/>
        <v>Alexandeh Ghosh</v>
      </c>
      <c r="R781" s="83" t="str">
        <f t="shared" si="777"/>
        <v>Edge Grove</v>
      </c>
      <c r="S781" s="99" t="str">
        <f t="shared" si="809"/>
        <v>___________</v>
      </c>
    </row>
    <row r="782" spans="1:19" ht="20.100000000000001" customHeight="1" x14ac:dyDescent="0.2">
      <c r="A782" s="85" t="str">
        <f t="shared" si="834"/>
        <v>1724</v>
      </c>
      <c r="B782" s="83">
        <f t="shared" ref="B782:C782" si="838">B781</f>
        <v>17</v>
      </c>
      <c r="C782" s="117">
        <f t="shared" si="838"/>
        <v>2</v>
      </c>
      <c r="D782" s="118">
        <f t="shared" si="837"/>
        <v>4</v>
      </c>
      <c r="E782" s="116" t="str">
        <f>IFERROR(VLOOKUP(CONCATENATE(TEXT($B782,0),TEXT($C782,0),TEXT($D782,0)),'Input and Results'!$S:$V,E$1,),"")</f>
        <v>Nicholas Pemberton</v>
      </c>
      <c r="F782" s="116" t="str">
        <f>IFERROR(VLOOKUP(CONCATENATE(TEXT($B782,0),TEXT($C782,0),TEXT($D782,0)),'Input and Results'!$S:$V,F$1,),"")</f>
        <v>Chesham Prep</v>
      </c>
      <c r="G782" s="121">
        <f>IFERROR(VLOOKUP(CONCATENATE(TEXT($B782,0),TEXT($C782,0),TEXT($D782,0)),'Input and Results'!$S:$V,G$1,),"")</f>
        <v>50.07</v>
      </c>
      <c r="H782" s="122">
        <v>51.98</v>
      </c>
      <c r="I782" s="123"/>
      <c r="J782" s="124"/>
      <c r="M782" s="131" t="str">
        <f t="shared" si="824"/>
        <v>4</v>
      </c>
      <c r="N782" s="131" t="str">
        <f t="shared" si="825"/>
        <v>17</v>
      </c>
      <c r="O782" s="86" t="str">
        <f>IF(N782&lt;&gt;"",VLOOKUP($N782,'Events and Heat count'!$B:$D,2,)&amp;" - "&amp;VLOOKUP($N782,'Events and Heat count'!$B:$D,3,),"")</f>
        <v>Year 5 Boys - 50m Backstroke</v>
      </c>
      <c r="P782" s="86" t="str">
        <f t="shared" si="826"/>
        <v>2</v>
      </c>
      <c r="Q782" s="83" t="str">
        <f t="shared" si="776"/>
        <v>Nicholas Pemberton</v>
      </c>
      <c r="R782" s="83" t="str">
        <f t="shared" si="777"/>
        <v>Chesham Prep</v>
      </c>
      <c r="S782" s="99" t="str">
        <f t="shared" si="809"/>
        <v>___________</v>
      </c>
    </row>
    <row r="783" spans="1:19" ht="20.100000000000001" customHeight="1" x14ac:dyDescent="0.2">
      <c r="A783" s="85" t="str">
        <f t="shared" si="834"/>
        <v>1725</v>
      </c>
      <c r="B783" s="83">
        <f t="shared" ref="B783:C783" si="839">B782</f>
        <v>17</v>
      </c>
      <c r="C783" s="117">
        <f t="shared" si="839"/>
        <v>2</v>
      </c>
      <c r="D783" s="118">
        <f t="shared" si="837"/>
        <v>5</v>
      </c>
      <c r="E783" s="116" t="str">
        <f>IFERROR(VLOOKUP(CONCATENATE(TEXT($B783,0),TEXT($C783,0),TEXT($D783,0)),'Input and Results'!$S:$V,E$1,),"")</f>
        <v>Myles  Presence</v>
      </c>
      <c r="F783" s="116" t="str">
        <f>IFERROR(VLOOKUP(CONCATENATE(TEXT($B783,0),TEXT($C783,0),TEXT($D783,0)),'Input and Results'!$S:$V,F$1,),"")</f>
        <v>Heath Mount</v>
      </c>
      <c r="G783" s="121">
        <f>IFERROR(VLOOKUP(CONCATENATE(TEXT($B783,0),TEXT($C783,0),TEXT($D783,0)),'Input and Results'!$S:$V,G$1,),"")</f>
        <v>50</v>
      </c>
      <c r="H783" s="122">
        <v>48.16</v>
      </c>
      <c r="I783" s="123"/>
      <c r="J783" s="124"/>
      <c r="M783" s="131" t="str">
        <f t="shared" si="824"/>
        <v>5</v>
      </c>
      <c r="N783" s="131" t="str">
        <f t="shared" si="825"/>
        <v>17</v>
      </c>
      <c r="O783" s="86" t="str">
        <f>IF(N783&lt;&gt;"",VLOOKUP($N783,'Events and Heat count'!$B:$D,2,)&amp;" - "&amp;VLOOKUP($N783,'Events and Heat count'!$B:$D,3,),"")</f>
        <v>Year 5 Boys - 50m Backstroke</v>
      </c>
      <c r="P783" s="86" t="str">
        <f t="shared" si="826"/>
        <v>2</v>
      </c>
      <c r="Q783" s="83" t="str">
        <f t="shared" si="776"/>
        <v>Myles  Presence</v>
      </c>
      <c r="R783" s="83" t="str">
        <f t="shared" si="777"/>
        <v>Heath Mount</v>
      </c>
      <c r="S783" s="99" t="str">
        <f t="shared" si="809"/>
        <v>___________</v>
      </c>
    </row>
    <row r="784" spans="1:19" ht="20.100000000000001" customHeight="1" x14ac:dyDescent="0.2">
      <c r="A784" s="85" t="str">
        <f t="shared" si="834"/>
        <v>1726</v>
      </c>
      <c r="B784" s="83">
        <f t="shared" ref="B784:C784" si="840">B783</f>
        <v>17</v>
      </c>
      <c r="C784" s="117">
        <f t="shared" si="840"/>
        <v>2</v>
      </c>
      <c r="D784" s="118">
        <f t="shared" si="837"/>
        <v>6</v>
      </c>
      <c r="E784" s="116" t="str">
        <f>IFERROR(VLOOKUP(CONCATENATE(TEXT($B784,0),TEXT($C784,0),TEXT($D784,0)),'Input and Results'!$S:$V,E$1,),"")</f>
        <v>Jack Gentleman</v>
      </c>
      <c r="F784" s="116" t="str">
        <f>IFERROR(VLOOKUP(CONCATENATE(TEXT($B784,0),TEXT($C784,0),TEXT($D784,0)),'Input and Results'!$S:$V,F$1,),"")</f>
        <v>Bowman's Green</v>
      </c>
      <c r="G784" s="121">
        <f>IFERROR(VLOOKUP(CONCATENATE(TEXT($B784,0),TEXT($C784,0),TEXT($D784,0)),'Input and Results'!$S:$V,G$1,),"")</f>
        <v>49.99</v>
      </c>
      <c r="H784" s="122">
        <v>46.89</v>
      </c>
      <c r="I784" s="123"/>
      <c r="J784" s="124"/>
      <c r="M784" s="131" t="str">
        <f t="shared" si="824"/>
        <v>6</v>
      </c>
      <c r="N784" s="131" t="str">
        <f t="shared" si="825"/>
        <v>17</v>
      </c>
      <c r="O784" s="86" t="str">
        <f>IF(N784&lt;&gt;"",VLOOKUP($N784,'Events and Heat count'!$B:$D,2,)&amp;" - "&amp;VLOOKUP($N784,'Events and Heat count'!$B:$D,3,),"")</f>
        <v>Year 5 Boys - 50m Backstroke</v>
      </c>
      <c r="P784" s="86" t="str">
        <f t="shared" si="826"/>
        <v>2</v>
      </c>
      <c r="Q784" s="83" t="str">
        <f t="shared" si="776"/>
        <v>Jack Gentleman</v>
      </c>
      <c r="R784" s="83" t="str">
        <f t="shared" si="777"/>
        <v>Bowman's Green</v>
      </c>
      <c r="S784" s="99" t="str">
        <f t="shared" si="809"/>
        <v>___________</v>
      </c>
    </row>
    <row r="785" spans="1:19" ht="20.100000000000001" customHeight="1" x14ac:dyDescent="0.2">
      <c r="A785" s="85" t="str">
        <f t="shared" si="834"/>
        <v>1727</v>
      </c>
      <c r="B785" s="83">
        <f t="shared" ref="B785:C785" si="841">B784</f>
        <v>17</v>
      </c>
      <c r="C785" s="117">
        <f t="shared" si="841"/>
        <v>2</v>
      </c>
      <c r="D785" s="118">
        <f t="shared" si="837"/>
        <v>7</v>
      </c>
      <c r="E785" s="116" t="str">
        <f>IFERROR(VLOOKUP(CONCATENATE(TEXT($B785,0),TEXT($C785,0),TEXT($D785,0)),'Input and Results'!$S:$V,E$1,),"")</f>
        <v>João  Costa</v>
      </c>
      <c r="F785" s="116" t="str">
        <f>IFERROR(VLOOKUP(CONCATENATE(TEXT($B785,0),TEXT($C785,0),TEXT($D785,0)),'Input and Results'!$S:$V,F$1,),"")</f>
        <v>York House</v>
      </c>
      <c r="G785" s="121">
        <f>IFERROR(VLOOKUP(CONCATENATE(TEXT($B785,0),TEXT($C785,0),TEXT($D785,0)),'Input and Results'!$S:$V,G$1,),"")</f>
        <v>48.65</v>
      </c>
      <c r="H785" s="122">
        <v>47.28</v>
      </c>
      <c r="I785" s="123"/>
      <c r="J785" s="124"/>
      <c r="M785" s="131" t="str">
        <f t="shared" si="824"/>
        <v>7</v>
      </c>
      <c r="N785" s="131" t="str">
        <f t="shared" si="825"/>
        <v>17</v>
      </c>
      <c r="O785" s="86" t="str">
        <f>IF(N785&lt;&gt;"",VLOOKUP($N785,'Events and Heat count'!$B:$D,2,)&amp;" - "&amp;VLOOKUP($N785,'Events and Heat count'!$B:$D,3,),"")</f>
        <v>Year 5 Boys - 50m Backstroke</v>
      </c>
      <c r="P785" s="86" t="str">
        <f t="shared" si="826"/>
        <v>2</v>
      </c>
      <c r="Q785" s="83" t="str">
        <f t="shared" si="776"/>
        <v>João  Costa</v>
      </c>
      <c r="R785" s="83" t="str">
        <f t="shared" si="777"/>
        <v>York House</v>
      </c>
      <c r="S785" s="99" t="str">
        <f t="shared" si="809"/>
        <v>___________</v>
      </c>
    </row>
    <row r="786" spans="1:19" ht="20.100000000000001" customHeight="1" x14ac:dyDescent="0.2">
      <c r="A786" s="85" t="str">
        <f t="shared" si="834"/>
        <v>1728</v>
      </c>
      <c r="B786" s="83">
        <f t="shared" ref="B786:C786" si="842">B785</f>
        <v>17</v>
      </c>
      <c r="C786" s="117">
        <f t="shared" si="842"/>
        <v>2</v>
      </c>
      <c r="D786" s="118">
        <f t="shared" si="837"/>
        <v>8</v>
      </c>
      <c r="E786" s="116" t="str">
        <f>IFERROR(VLOOKUP(CONCATENATE(TEXT($B786,0),TEXT($C786,0),TEXT($D786,0)),'Input and Results'!$S:$V,E$1,),"")</f>
        <v>William Buckley</v>
      </c>
      <c r="F786" s="116" t="str">
        <f>IFERROR(VLOOKUP(CONCATENATE(TEXT($B786,0),TEXT($C786,0),TEXT($D786,0)),'Input and Results'!$S:$V,F$1,),"")</f>
        <v>Parkgate</v>
      </c>
      <c r="G786" s="121">
        <f>IFERROR(VLOOKUP(CONCATENATE(TEXT($B786,0),TEXT($C786,0),TEXT($D786,0)),'Input and Results'!$S:$V,G$1,),"")</f>
        <v>47.99</v>
      </c>
      <c r="H786" s="122">
        <v>49.36</v>
      </c>
      <c r="I786" s="123"/>
      <c r="J786" s="124"/>
      <c r="M786" s="131" t="str">
        <f t="shared" si="824"/>
        <v>8</v>
      </c>
      <c r="N786" s="131" t="str">
        <f t="shared" si="825"/>
        <v>17</v>
      </c>
      <c r="O786" s="86" t="str">
        <f>IF(N786&lt;&gt;"",VLOOKUP($N786,'Events and Heat count'!$B:$D,2,)&amp;" - "&amp;VLOOKUP($N786,'Events and Heat count'!$B:$D,3,),"")</f>
        <v>Year 5 Boys - 50m Backstroke</v>
      </c>
      <c r="P786" s="86" t="str">
        <f t="shared" si="826"/>
        <v>2</v>
      </c>
      <c r="Q786" s="83" t="str">
        <f t="shared" si="776"/>
        <v>William Buckley</v>
      </c>
      <c r="R786" s="83" t="str">
        <f t="shared" si="777"/>
        <v>Parkgate</v>
      </c>
      <c r="S786" s="99" t="str">
        <f t="shared" si="809"/>
        <v>___________</v>
      </c>
    </row>
    <row r="787" spans="1:19" s="87" customFormat="1" ht="249.95" customHeight="1" x14ac:dyDescent="0.2">
      <c r="B787" s="87">
        <f t="shared" ref="B787:C787" si="843">B786</f>
        <v>17</v>
      </c>
      <c r="C787" s="117">
        <f t="shared" si="843"/>
        <v>2</v>
      </c>
      <c r="D787" s="117"/>
      <c r="E787" s="117"/>
      <c r="F787" s="117"/>
      <c r="G787" s="117"/>
      <c r="H787" s="117"/>
      <c r="I787" s="125"/>
      <c r="J787" s="125"/>
      <c r="M787" s="104" t="str">
        <f t="shared" si="824"/>
        <v/>
      </c>
      <c r="N787" s="104" t="str">
        <f t="shared" si="825"/>
        <v/>
      </c>
      <c r="O787" s="86" t="str">
        <f>IF(N787&lt;&gt;"",VLOOKUP($N787,'Events and Heat count'!$B:$D,2,)&amp;" - "&amp;VLOOKUP($N787,'Events and Heat count'!$B:$D,3,),"")</f>
        <v/>
      </c>
      <c r="P787" s="86" t="str">
        <f t="shared" si="826"/>
        <v/>
      </c>
      <c r="Q787" s="83" t="str">
        <f t="shared" si="776"/>
        <v/>
      </c>
      <c r="R787" s="83" t="str">
        <f t="shared" si="777"/>
        <v/>
      </c>
      <c r="S787" s="99" t="str">
        <f t="shared" si="809"/>
        <v/>
      </c>
    </row>
    <row r="788" spans="1:19" ht="20.100000000000001" customHeight="1" x14ac:dyDescent="0.2">
      <c r="B788" s="83">
        <f t="shared" ref="B788" si="844">B787</f>
        <v>17</v>
      </c>
      <c r="C788" s="103" t="s">
        <v>368</v>
      </c>
      <c r="D788" s="119">
        <f>D774</f>
        <v>17</v>
      </c>
      <c r="E788" s="103" t="str">
        <f t="shared" ref="E788:F788" si="845">E774</f>
        <v>Year 5 Boys</v>
      </c>
      <c r="F788" s="103" t="str">
        <f t="shared" si="845"/>
        <v>50m Backstroke</v>
      </c>
      <c r="G788" s="103"/>
      <c r="H788" s="103"/>
      <c r="I788" s="120"/>
      <c r="J788" s="120"/>
      <c r="M788" s="104" t="str">
        <f t="shared" si="824"/>
        <v/>
      </c>
      <c r="N788" s="104" t="str">
        <f t="shared" si="825"/>
        <v/>
      </c>
      <c r="O788" s="86" t="str">
        <f>IF(N788&lt;&gt;"",VLOOKUP($N788,'Events and Heat count'!$B:$D,2,)&amp;" - "&amp;VLOOKUP($N788,'Events and Heat count'!$B:$D,3,),"")</f>
        <v/>
      </c>
      <c r="P788" s="86" t="str">
        <f t="shared" si="826"/>
        <v/>
      </c>
      <c r="Q788" s="83" t="str">
        <f t="shared" si="776"/>
        <v/>
      </c>
      <c r="R788" s="83" t="str">
        <f t="shared" si="777"/>
        <v/>
      </c>
      <c r="S788" s="99" t="str">
        <f t="shared" si="809"/>
        <v/>
      </c>
    </row>
    <row r="789" spans="1:19" s="87" customFormat="1" ht="5.0999999999999996" customHeight="1" x14ac:dyDescent="0.2">
      <c r="B789" s="87">
        <f t="shared" ref="B789" si="846">B788</f>
        <v>17</v>
      </c>
      <c r="C789" s="117"/>
      <c r="D789" s="117"/>
      <c r="E789" s="117"/>
      <c r="F789" s="117"/>
      <c r="G789" s="117"/>
      <c r="H789" s="117"/>
      <c r="I789" s="125"/>
      <c r="J789" s="125"/>
      <c r="M789" s="104" t="str">
        <f t="shared" si="824"/>
        <v/>
      </c>
      <c r="N789" s="104" t="str">
        <f t="shared" si="825"/>
        <v/>
      </c>
      <c r="O789" s="86" t="str">
        <f>IF(N789&lt;&gt;"",VLOOKUP($N789,'Events and Heat count'!$B:$D,2,)&amp;" - "&amp;VLOOKUP($N789,'Events and Heat count'!$B:$D,3,),"")</f>
        <v/>
      </c>
      <c r="P789" s="86" t="str">
        <f t="shared" si="826"/>
        <v/>
      </c>
      <c r="Q789" s="83" t="str">
        <f t="shared" si="776"/>
        <v/>
      </c>
      <c r="R789" s="83" t="str">
        <f t="shared" si="777"/>
        <v/>
      </c>
      <c r="S789" s="99" t="str">
        <f t="shared" si="809"/>
        <v/>
      </c>
    </row>
    <row r="790" spans="1:19" ht="15" customHeight="1" x14ac:dyDescent="0.2">
      <c r="A790" s="85"/>
      <c r="B790" s="83">
        <f t="shared" ref="B790" si="847">B789</f>
        <v>17</v>
      </c>
      <c r="C790" s="117">
        <f>E790</f>
        <v>3</v>
      </c>
      <c r="D790" s="103" t="s">
        <v>367</v>
      </c>
      <c r="E790" s="119">
        <v>3</v>
      </c>
      <c r="M790" s="104" t="str">
        <f t="shared" si="824"/>
        <v/>
      </c>
      <c r="N790" s="104" t="str">
        <f t="shared" si="825"/>
        <v/>
      </c>
      <c r="O790" s="86" t="str">
        <f>IF(N790&lt;&gt;"",VLOOKUP($N790,'Events and Heat count'!$B:$D,2,)&amp;" - "&amp;VLOOKUP($N790,'Events and Heat count'!$B:$D,3,),"")</f>
        <v/>
      </c>
      <c r="P790" s="86" t="str">
        <f t="shared" si="826"/>
        <v/>
      </c>
      <c r="Q790" s="83" t="str">
        <f t="shared" si="776"/>
        <v/>
      </c>
      <c r="R790" s="83" t="str">
        <f t="shared" si="777"/>
        <v/>
      </c>
      <c r="S790" s="99" t="str">
        <f t="shared" si="809"/>
        <v/>
      </c>
    </row>
    <row r="791" spans="1:19" ht="5.0999999999999996" customHeight="1" x14ac:dyDescent="0.2">
      <c r="A791" s="85"/>
      <c r="B791" s="83">
        <f t="shared" ref="B791" si="848">B790</f>
        <v>17</v>
      </c>
      <c r="C791" s="117">
        <f>C790</f>
        <v>3</v>
      </c>
      <c r="M791" s="104" t="str">
        <f t="shared" si="824"/>
        <v/>
      </c>
      <c r="N791" s="104" t="str">
        <f t="shared" si="825"/>
        <v/>
      </c>
      <c r="O791" s="86" t="str">
        <f>IF(N791&lt;&gt;"",VLOOKUP($N791,'Events and Heat count'!$B:$D,2,)&amp;" - "&amp;VLOOKUP($N791,'Events and Heat count'!$B:$D,3,),"")</f>
        <v/>
      </c>
      <c r="P791" s="86" t="str">
        <f t="shared" si="826"/>
        <v/>
      </c>
      <c r="Q791" s="83" t="str">
        <f t="shared" si="776"/>
        <v/>
      </c>
      <c r="R791" s="83" t="str">
        <f t="shared" si="777"/>
        <v/>
      </c>
      <c r="S791" s="99" t="str">
        <f t="shared" si="809"/>
        <v/>
      </c>
    </row>
    <row r="792" spans="1:19" ht="15" customHeight="1" x14ac:dyDescent="0.2">
      <c r="A792" s="85"/>
      <c r="B792" s="83">
        <f t="shared" ref="B792:C792" si="849">B791</f>
        <v>17</v>
      </c>
      <c r="C792" s="117">
        <f t="shared" si="849"/>
        <v>3</v>
      </c>
      <c r="D792" s="103" t="s">
        <v>366</v>
      </c>
      <c r="E792" s="103" t="s">
        <v>369</v>
      </c>
      <c r="F792" s="103" t="s">
        <v>374</v>
      </c>
      <c r="G792" s="103" t="s">
        <v>380</v>
      </c>
      <c r="H792" s="103"/>
      <c r="I792" s="120" t="s">
        <v>381</v>
      </c>
      <c r="J792" s="120" t="s">
        <v>382</v>
      </c>
      <c r="M792" s="104" t="str">
        <f t="shared" si="824"/>
        <v/>
      </c>
      <c r="N792" s="104" t="str">
        <f t="shared" si="825"/>
        <v/>
      </c>
      <c r="O792" s="86" t="str">
        <f>IF(N792&lt;&gt;"",VLOOKUP($N792,'Events and Heat count'!$B:$D,2,)&amp;" - "&amp;VLOOKUP($N792,'Events and Heat count'!$B:$D,3,),"")</f>
        <v/>
      </c>
      <c r="P792" s="86" t="str">
        <f t="shared" si="826"/>
        <v/>
      </c>
      <c r="Q792" s="83" t="str">
        <f t="shared" si="776"/>
        <v/>
      </c>
      <c r="R792" s="83" t="str">
        <f t="shared" si="777"/>
        <v/>
      </c>
      <c r="S792" s="99" t="str">
        <f t="shared" si="809"/>
        <v/>
      </c>
    </row>
    <row r="793" spans="1:19" ht="20.100000000000001" customHeight="1" x14ac:dyDescent="0.2">
      <c r="A793" s="85" t="str">
        <f>CONCATENATE(TEXT($B793,0),TEXT($C793,0),TEXT($D793,0))</f>
        <v>1731</v>
      </c>
      <c r="B793" s="83">
        <f t="shared" ref="B793:C793" si="850">B792</f>
        <v>17</v>
      </c>
      <c r="C793" s="117">
        <f t="shared" si="850"/>
        <v>3</v>
      </c>
      <c r="D793" s="118">
        <v>1</v>
      </c>
      <c r="E793" s="116" t="str">
        <f>IFERROR(VLOOKUP(CONCATENATE(TEXT($B793,0),TEXT($C793,0),TEXT($D793,0)),'Input and Results'!$S:$V,E$1,),"")</f>
        <v>George Collier</v>
      </c>
      <c r="F793" s="116" t="str">
        <f>IFERROR(VLOOKUP(CONCATENATE(TEXT($B793,0),TEXT($C793,0),TEXT($D793,0)),'Input and Results'!$S:$V,F$1,),"")</f>
        <v>Berkhamsted</v>
      </c>
      <c r="G793" s="121">
        <f>IFERROR(VLOOKUP(CONCATENATE(TEXT($B793,0),TEXT($C793,0),TEXT($D793,0)),'Input and Results'!$S:$V,G$1,),"")</f>
        <v>47.81</v>
      </c>
      <c r="H793" s="122">
        <v>45.68</v>
      </c>
      <c r="I793" s="123"/>
      <c r="J793" s="124"/>
      <c r="M793" s="131" t="str">
        <f t="shared" si="824"/>
        <v>1</v>
      </c>
      <c r="N793" s="131" t="str">
        <f t="shared" si="825"/>
        <v>17</v>
      </c>
      <c r="O793" s="86" t="str">
        <f>IF(N793&lt;&gt;"",VLOOKUP($N793,'Events and Heat count'!$B:$D,2,)&amp;" - "&amp;VLOOKUP($N793,'Events and Heat count'!$B:$D,3,),"")</f>
        <v>Year 5 Boys - 50m Backstroke</v>
      </c>
      <c r="P793" s="86" t="str">
        <f t="shared" si="826"/>
        <v>3</v>
      </c>
      <c r="Q793" s="83" t="str">
        <f t="shared" si="776"/>
        <v>George Collier</v>
      </c>
      <c r="R793" s="83" t="str">
        <f t="shared" si="777"/>
        <v>Berkhamsted</v>
      </c>
      <c r="S793" s="99" t="str">
        <f t="shared" si="809"/>
        <v>___________</v>
      </c>
    </row>
    <row r="794" spans="1:19" ht="20.100000000000001" customHeight="1" x14ac:dyDescent="0.2">
      <c r="A794" s="85" t="str">
        <f t="shared" ref="A794:A800" si="851">CONCATENATE(TEXT($B794,0),TEXT($C794,0),TEXT($D794,0))</f>
        <v>1732</v>
      </c>
      <c r="B794" s="83">
        <f t="shared" ref="B794:C794" si="852">B793</f>
        <v>17</v>
      </c>
      <c r="C794" s="117">
        <f t="shared" si="852"/>
        <v>3</v>
      </c>
      <c r="D794" s="118">
        <f>D793+1</f>
        <v>2</v>
      </c>
      <c r="E794" s="116" t="str">
        <f>IFERROR(VLOOKUP(CONCATENATE(TEXT($B794,0),TEXT($C794,0),TEXT($D794,0)),'Input and Results'!$S:$V,E$1,),"")</f>
        <v>Nuccio Stanton-Rotondi</v>
      </c>
      <c r="F794" s="116" t="str">
        <f>IFERROR(VLOOKUP(CONCATENATE(TEXT($B794,0),TEXT($C794,0),TEXT($D794,0)),'Input and Results'!$S:$V,F$1,),"")</f>
        <v>Edge Grove</v>
      </c>
      <c r="G794" s="121">
        <f>IFERROR(VLOOKUP(CONCATENATE(TEXT($B794,0),TEXT($C794,0),TEXT($D794,0)),'Input and Results'!$S:$V,G$1,),"")</f>
        <v>46.37</v>
      </c>
      <c r="H794" s="122">
        <v>49.23</v>
      </c>
      <c r="I794" s="123"/>
      <c r="J794" s="124"/>
      <c r="M794" s="131" t="str">
        <f t="shared" si="824"/>
        <v>2</v>
      </c>
      <c r="N794" s="131" t="str">
        <f t="shared" si="825"/>
        <v>17</v>
      </c>
      <c r="O794" s="86" t="str">
        <f>IF(N794&lt;&gt;"",VLOOKUP($N794,'Events and Heat count'!$B:$D,2,)&amp;" - "&amp;VLOOKUP($N794,'Events and Heat count'!$B:$D,3,),"")</f>
        <v>Year 5 Boys - 50m Backstroke</v>
      </c>
      <c r="P794" s="86" t="str">
        <f t="shared" si="826"/>
        <v>3</v>
      </c>
      <c r="Q794" s="83" t="str">
        <f t="shared" si="776"/>
        <v>Nuccio Stanton-Rotondi</v>
      </c>
      <c r="R794" s="83" t="str">
        <f t="shared" si="777"/>
        <v>Edge Grove</v>
      </c>
      <c r="S794" s="99" t="str">
        <f t="shared" si="809"/>
        <v>___________</v>
      </c>
    </row>
    <row r="795" spans="1:19" ht="20.100000000000001" customHeight="1" x14ac:dyDescent="0.2">
      <c r="A795" s="85" t="str">
        <f t="shared" si="851"/>
        <v>1733</v>
      </c>
      <c r="B795" s="83">
        <f t="shared" ref="B795:C795" si="853">B794</f>
        <v>17</v>
      </c>
      <c r="C795" s="117">
        <f t="shared" si="853"/>
        <v>3</v>
      </c>
      <c r="D795" s="118">
        <f t="shared" ref="D795:D800" si="854">D794+1</f>
        <v>3</v>
      </c>
      <c r="E795" s="116" t="str">
        <f>IFERROR(VLOOKUP(CONCATENATE(TEXT($B795,0),TEXT($C795,0),TEXT($D795,0)),'Input and Results'!$S:$V,E$1,),"")</f>
        <v>Henry Baxendale</v>
      </c>
      <c r="F795" s="116" t="str">
        <f>IFERROR(VLOOKUP(CONCATENATE(TEXT($B795,0),TEXT($C795,0),TEXT($D795,0)),'Input and Results'!$S:$V,F$1,),"")</f>
        <v>Heath Mount</v>
      </c>
      <c r="G795" s="121">
        <f>IFERROR(VLOOKUP(CONCATENATE(TEXT($B795,0),TEXT($C795,0),TEXT($D795,0)),'Input and Results'!$S:$V,G$1,),"")</f>
        <v>46</v>
      </c>
      <c r="H795" s="122">
        <v>43.67</v>
      </c>
      <c r="I795" s="123"/>
      <c r="J795" s="124"/>
      <c r="M795" s="131" t="str">
        <f t="shared" si="824"/>
        <v>3</v>
      </c>
      <c r="N795" s="131" t="str">
        <f t="shared" si="825"/>
        <v>17</v>
      </c>
      <c r="O795" s="86" t="str">
        <f>IF(N795&lt;&gt;"",VLOOKUP($N795,'Events and Heat count'!$B:$D,2,)&amp;" - "&amp;VLOOKUP($N795,'Events and Heat count'!$B:$D,3,),"")</f>
        <v>Year 5 Boys - 50m Backstroke</v>
      </c>
      <c r="P795" s="86" t="str">
        <f t="shared" si="826"/>
        <v>3</v>
      </c>
      <c r="Q795" s="83" t="str">
        <f t="shared" si="776"/>
        <v>Henry Baxendale</v>
      </c>
      <c r="R795" s="83" t="str">
        <f t="shared" si="777"/>
        <v>Heath Mount</v>
      </c>
      <c r="S795" s="99" t="str">
        <f t="shared" si="809"/>
        <v>___________</v>
      </c>
    </row>
    <row r="796" spans="1:19" ht="20.100000000000001" customHeight="1" x14ac:dyDescent="0.2">
      <c r="A796" s="85" t="str">
        <f t="shared" si="851"/>
        <v>1734</v>
      </c>
      <c r="B796" s="83">
        <f t="shared" ref="B796:C796" si="855">B795</f>
        <v>17</v>
      </c>
      <c r="C796" s="117">
        <f t="shared" si="855"/>
        <v>3</v>
      </c>
      <c r="D796" s="118">
        <f t="shared" si="854"/>
        <v>4</v>
      </c>
      <c r="E796" s="116" t="str">
        <f>IFERROR(VLOOKUP(CONCATENATE(TEXT($B796,0),TEXT($C796,0),TEXT($D796,0)),'Input and Results'!$S:$V,E$1,),"")</f>
        <v>Lucas Hartley</v>
      </c>
      <c r="F796" s="116" t="str">
        <f>IFERROR(VLOOKUP(CONCATENATE(TEXT($B796,0),TEXT($C796,0),TEXT($D796,0)),'Input and Results'!$S:$V,F$1,),"")</f>
        <v>How Wood</v>
      </c>
      <c r="G796" s="121">
        <f>IFERROR(VLOOKUP(CONCATENATE(TEXT($B796,0),TEXT($C796,0),TEXT($D796,0)),'Input and Results'!$S:$V,G$1,),"")</f>
        <v>41.75</v>
      </c>
      <c r="H796" s="122">
        <v>199.49</v>
      </c>
      <c r="I796" s="123"/>
      <c r="J796" s="124"/>
      <c r="M796" s="131" t="str">
        <f t="shared" si="824"/>
        <v>4</v>
      </c>
      <c r="N796" s="131" t="str">
        <f t="shared" si="825"/>
        <v>17</v>
      </c>
      <c r="O796" s="86" t="str">
        <f>IF(N796&lt;&gt;"",VLOOKUP($N796,'Events and Heat count'!$B:$D,2,)&amp;" - "&amp;VLOOKUP($N796,'Events and Heat count'!$B:$D,3,),"")</f>
        <v>Year 5 Boys - 50m Backstroke</v>
      </c>
      <c r="P796" s="86" t="str">
        <f t="shared" si="826"/>
        <v>3</v>
      </c>
      <c r="Q796" s="83" t="str">
        <f t="shared" ref="Q796:Q859" si="856">IF($A796&lt;&gt;0,VLOOKUP($A796,$A:$F,5,),"")</f>
        <v>Lucas Hartley</v>
      </c>
      <c r="R796" s="83" t="str">
        <f t="shared" ref="R796:R859" si="857">IF($A796&lt;&gt;0,VLOOKUP($A796,$A:$F,6,),"")</f>
        <v>How Wood</v>
      </c>
      <c r="S796" s="99" t="str">
        <f t="shared" si="809"/>
        <v>___________</v>
      </c>
    </row>
    <row r="797" spans="1:19" ht="20.100000000000001" customHeight="1" x14ac:dyDescent="0.2">
      <c r="A797" s="85" t="str">
        <f t="shared" si="851"/>
        <v>1735</v>
      </c>
      <c r="B797" s="83">
        <f t="shared" ref="B797:C797" si="858">B796</f>
        <v>17</v>
      </c>
      <c r="C797" s="117">
        <f t="shared" si="858"/>
        <v>3</v>
      </c>
      <c r="D797" s="118">
        <f t="shared" si="854"/>
        <v>5</v>
      </c>
      <c r="E797" s="116" t="str">
        <f>IFERROR(VLOOKUP(CONCATENATE(TEXT($B797,0),TEXT($C797,0),TEXT($D797,0)),'Input and Results'!$S:$V,E$1,),"")</f>
        <v>Lanre Pratt</v>
      </c>
      <c r="F797" s="116" t="str">
        <f>IFERROR(VLOOKUP(CONCATENATE(TEXT($B797,0),TEXT($C797,0),TEXT($D797,0)),'Input and Results'!$S:$V,F$1,),"")</f>
        <v>Haberdashers Boys</v>
      </c>
      <c r="G797" s="121">
        <f>IFERROR(VLOOKUP(CONCATENATE(TEXT($B797,0),TEXT($C797,0),TEXT($D797,0)),'Input and Results'!$S:$V,G$1,),"")</f>
        <v>40.549999999999997</v>
      </c>
      <c r="H797" s="122">
        <v>39.92</v>
      </c>
      <c r="I797" s="123"/>
      <c r="J797" s="124"/>
      <c r="M797" s="131" t="str">
        <f t="shared" si="824"/>
        <v>5</v>
      </c>
      <c r="N797" s="131" t="str">
        <f t="shared" si="825"/>
        <v>17</v>
      </c>
      <c r="O797" s="86" t="str">
        <f>IF(N797&lt;&gt;"",VLOOKUP($N797,'Events and Heat count'!$B:$D,2,)&amp;" - "&amp;VLOOKUP($N797,'Events and Heat count'!$B:$D,3,),"")</f>
        <v>Year 5 Boys - 50m Backstroke</v>
      </c>
      <c r="P797" s="86" t="str">
        <f t="shared" si="826"/>
        <v>3</v>
      </c>
      <c r="Q797" s="83" t="str">
        <f t="shared" si="856"/>
        <v>Lanre Pratt</v>
      </c>
      <c r="R797" s="83" t="str">
        <f t="shared" si="857"/>
        <v>Haberdashers Boys</v>
      </c>
      <c r="S797" s="99" t="str">
        <f t="shared" si="809"/>
        <v>___________</v>
      </c>
    </row>
    <row r="798" spans="1:19" ht="20.100000000000001" customHeight="1" x14ac:dyDescent="0.2">
      <c r="A798" s="85" t="str">
        <f t="shared" si="851"/>
        <v>1736</v>
      </c>
      <c r="B798" s="83">
        <f t="shared" ref="B798:C798" si="859">B797</f>
        <v>17</v>
      </c>
      <c r="C798" s="117">
        <f t="shared" si="859"/>
        <v>3</v>
      </c>
      <c r="D798" s="118">
        <f t="shared" si="854"/>
        <v>6</v>
      </c>
      <c r="E798" s="116" t="str">
        <f>IFERROR(VLOOKUP(CONCATENATE(TEXT($B798,0),TEXT($C798,0),TEXT($D798,0)),'Input and Results'!$S:$V,E$1,),"")</f>
        <v>Theo Lim</v>
      </c>
      <c r="F798" s="116" t="str">
        <f>IFERROR(VLOOKUP(CONCATENATE(TEXT($B798,0),TEXT($C798,0),TEXT($D798,0)),'Input and Results'!$S:$V,F$1,),"")</f>
        <v>St Anthony's</v>
      </c>
      <c r="G798" s="121">
        <f>IFERROR(VLOOKUP(CONCATENATE(TEXT($B798,0),TEXT($C798,0),TEXT($D798,0)),'Input and Results'!$S:$V,G$1,),"")</f>
        <v>45.19</v>
      </c>
      <c r="H798" s="122">
        <v>45.19</v>
      </c>
      <c r="I798" s="123"/>
      <c r="J798" s="124"/>
      <c r="M798" s="131" t="str">
        <f t="shared" si="824"/>
        <v>6</v>
      </c>
      <c r="N798" s="131" t="str">
        <f t="shared" si="825"/>
        <v>17</v>
      </c>
      <c r="O798" s="86" t="str">
        <f>IF(N798&lt;&gt;"",VLOOKUP($N798,'Events and Heat count'!$B:$D,2,)&amp;" - "&amp;VLOOKUP($N798,'Events and Heat count'!$B:$D,3,),"")</f>
        <v>Year 5 Boys - 50m Backstroke</v>
      </c>
      <c r="P798" s="86" t="str">
        <f t="shared" si="826"/>
        <v>3</v>
      </c>
      <c r="Q798" s="83" t="str">
        <f t="shared" si="856"/>
        <v>Theo Lim</v>
      </c>
      <c r="R798" s="83" t="str">
        <f t="shared" si="857"/>
        <v>St Anthony's</v>
      </c>
      <c r="S798" s="99" t="str">
        <f t="shared" si="809"/>
        <v>___________</v>
      </c>
    </row>
    <row r="799" spans="1:19" ht="20.100000000000001" customHeight="1" x14ac:dyDescent="0.2">
      <c r="A799" s="85" t="str">
        <f t="shared" si="851"/>
        <v>1737</v>
      </c>
      <c r="B799" s="83">
        <f t="shared" ref="B799:C799" si="860">B798</f>
        <v>17</v>
      </c>
      <c r="C799" s="117">
        <f t="shared" si="860"/>
        <v>3</v>
      </c>
      <c r="D799" s="118">
        <f t="shared" si="854"/>
        <v>7</v>
      </c>
      <c r="E799" s="116" t="str">
        <f>IFERROR(VLOOKUP(CONCATENATE(TEXT($B799,0),TEXT($C799,0),TEXT($D799,0)),'Input and Results'!$S:$V,E$1,),"")</f>
        <v>Charlie Sylvester</v>
      </c>
      <c r="F799" s="116" t="str">
        <f>IFERROR(VLOOKUP(CONCATENATE(TEXT($B799,0),TEXT($C799,0),TEXT($D799,0)),'Input and Results'!$S:$V,F$1,),"")</f>
        <v>Harvey Road</v>
      </c>
      <c r="G799" s="121">
        <f>IFERROR(VLOOKUP(CONCATENATE(TEXT($B799,0),TEXT($C799,0),TEXT($D799,0)),'Input and Results'!$S:$V,G$1,),"")</f>
        <v>46.05</v>
      </c>
      <c r="H799" s="122">
        <v>43.16</v>
      </c>
      <c r="I799" s="123"/>
      <c r="J799" s="124"/>
      <c r="M799" s="131" t="str">
        <f t="shared" si="824"/>
        <v>7</v>
      </c>
      <c r="N799" s="131" t="str">
        <f t="shared" si="825"/>
        <v>17</v>
      </c>
      <c r="O799" s="86" t="str">
        <f>IF(N799&lt;&gt;"",VLOOKUP($N799,'Events and Heat count'!$B:$D,2,)&amp;" - "&amp;VLOOKUP($N799,'Events and Heat count'!$B:$D,3,),"")</f>
        <v>Year 5 Boys - 50m Backstroke</v>
      </c>
      <c r="P799" s="86" t="str">
        <f t="shared" si="826"/>
        <v>3</v>
      </c>
      <c r="Q799" s="83" t="str">
        <f t="shared" si="856"/>
        <v>Charlie Sylvester</v>
      </c>
      <c r="R799" s="83" t="str">
        <f t="shared" si="857"/>
        <v>Harvey Road</v>
      </c>
      <c r="S799" s="99" t="str">
        <f t="shared" si="809"/>
        <v>___________</v>
      </c>
    </row>
    <row r="800" spans="1:19" ht="20.100000000000001" customHeight="1" x14ac:dyDescent="0.2">
      <c r="A800" s="85" t="str">
        <f t="shared" si="851"/>
        <v>1738</v>
      </c>
      <c r="B800" s="83">
        <f t="shared" ref="B800:C800" si="861">B799</f>
        <v>17</v>
      </c>
      <c r="C800" s="117">
        <f t="shared" si="861"/>
        <v>3</v>
      </c>
      <c r="D800" s="118">
        <f t="shared" si="854"/>
        <v>8</v>
      </c>
      <c r="E800" s="116" t="str">
        <f>IFERROR(VLOOKUP(CONCATENATE(TEXT($B800,0),TEXT($C800,0),TEXT($D800,0)),'Input and Results'!$S:$V,E$1,),"")</f>
        <v>Jack Kelly</v>
      </c>
      <c r="F800" s="116" t="str">
        <f>IFERROR(VLOOKUP(CONCATENATE(TEXT($B800,0),TEXT($C800,0),TEXT($D800,0)),'Input and Results'!$S:$V,F$1,),"")</f>
        <v>Buxted C/E prim</v>
      </c>
      <c r="G800" s="121">
        <f>IFERROR(VLOOKUP(CONCATENATE(TEXT($B800,0),TEXT($C800,0),TEXT($D800,0)),'Input and Results'!$S:$V,G$1,),"")</f>
        <v>46.54</v>
      </c>
      <c r="H800" s="122">
        <v>48</v>
      </c>
      <c r="I800" s="123"/>
      <c r="J800" s="124"/>
      <c r="M800" s="131" t="str">
        <f t="shared" si="824"/>
        <v>8</v>
      </c>
      <c r="N800" s="131" t="str">
        <f t="shared" si="825"/>
        <v>17</v>
      </c>
      <c r="O800" s="86" t="str">
        <f>IF(N800&lt;&gt;"",VLOOKUP($N800,'Events and Heat count'!$B:$D,2,)&amp;" - "&amp;VLOOKUP($N800,'Events and Heat count'!$B:$D,3,),"")</f>
        <v>Year 5 Boys - 50m Backstroke</v>
      </c>
      <c r="P800" s="86" t="str">
        <f t="shared" si="826"/>
        <v>3</v>
      </c>
      <c r="Q800" s="83" t="str">
        <f t="shared" si="856"/>
        <v>Jack Kelly</v>
      </c>
      <c r="R800" s="83" t="str">
        <f t="shared" si="857"/>
        <v>Buxted C/E prim</v>
      </c>
      <c r="S800" s="99" t="str">
        <f t="shared" si="809"/>
        <v>___________</v>
      </c>
    </row>
    <row r="801" spans="1:19" s="87" customFormat="1" ht="249.95" customHeight="1" x14ac:dyDescent="0.2">
      <c r="B801" s="87">
        <f t="shared" ref="B801:C801" si="862">B800</f>
        <v>17</v>
      </c>
      <c r="C801" s="117">
        <f t="shared" si="862"/>
        <v>3</v>
      </c>
      <c r="D801" s="117"/>
      <c r="E801" s="117"/>
      <c r="F801" s="117"/>
      <c r="G801" s="117"/>
      <c r="H801" s="117"/>
      <c r="I801" s="125"/>
      <c r="J801" s="125"/>
      <c r="M801" s="104" t="str">
        <f t="shared" si="824"/>
        <v/>
      </c>
      <c r="N801" s="104" t="str">
        <f t="shared" si="825"/>
        <v/>
      </c>
      <c r="O801" s="86" t="str">
        <f>IF(N801&lt;&gt;"",VLOOKUP($N801,'Events and Heat count'!$B:$D,2,)&amp;" - "&amp;VLOOKUP($N801,'Events and Heat count'!$B:$D,3,),"")</f>
        <v/>
      </c>
      <c r="P801" s="86" t="str">
        <f t="shared" si="826"/>
        <v/>
      </c>
      <c r="Q801" s="83" t="str">
        <f t="shared" si="856"/>
        <v/>
      </c>
      <c r="R801" s="83" t="str">
        <f t="shared" si="857"/>
        <v/>
      </c>
      <c r="S801" s="99" t="str">
        <f t="shared" si="809"/>
        <v/>
      </c>
    </row>
    <row r="802" spans="1:19" ht="20.100000000000001" customHeight="1" x14ac:dyDescent="0.2">
      <c r="B802" s="83">
        <f>D802</f>
        <v>18</v>
      </c>
      <c r="C802" s="103" t="s">
        <v>368</v>
      </c>
      <c r="D802" s="119">
        <v>18</v>
      </c>
      <c r="E802" s="103" t="s">
        <v>2</v>
      </c>
      <c r="F802" s="103" t="s">
        <v>7</v>
      </c>
      <c r="G802" s="103"/>
      <c r="H802" s="103"/>
      <c r="I802" s="120"/>
      <c r="J802" s="120"/>
      <c r="M802" s="104" t="str">
        <f t="shared" si="824"/>
        <v/>
      </c>
      <c r="N802" s="104" t="str">
        <f t="shared" si="825"/>
        <v/>
      </c>
      <c r="O802" s="86" t="str">
        <f>IF(N802&lt;&gt;"",VLOOKUP($N802,'Events and Heat count'!$B:$D,2,)&amp;" - "&amp;VLOOKUP($N802,'Events and Heat count'!$B:$D,3,),"")</f>
        <v/>
      </c>
      <c r="P802" s="86" t="str">
        <f t="shared" si="826"/>
        <v/>
      </c>
      <c r="Q802" s="83" t="str">
        <f t="shared" si="856"/>
        <v/>
      </c>
      <c r="R802" s="83" t="str">
        <f t="shared" si="857"/>
        <v/>
      </c>
      <c r="S802" s="99" t="str">
        <f t="shared" si="809"/>
        <v/>
      </c>
    </row>
    <row r="803" spans="1:19" ht="5.0999999999999996" customHeight="1" x14ac:dyDescent="0.2">
      <c r="A803" s="85"/>
      <c r="B803" s="83">
        <f t="shared" ref="B803:B805" si="863">B802</f>
        <v>18</v>
      </c>
      <c r="M803" s="104" t="str">
        <f t="shared" si="824"/>
        <v/>
      </c>
      <c r="N803" s="104" t="str">
        <f t="shared" si="825"/>
        <v/>
      </c>
      <c r="O803" s="86" t="str">
        <f>IF(N803&lt;&gt;"",VLOOKUP($N803,'Events and Heat count'!$B:$D,2,)&amp;" - "&amp;VLOOKUP($N803,'Events and Heat count'!$B:$D,3,),"")</f>
        <v/>
      </c>
      <c r="P803" s="86" t="str">
        <f t="shared" si="826"/>
        <v/>
      </c>
      <c r="Q803" s="83" t="str">
        <f t="shared" si="856"/>
        <v/>
      </c>
      <c r="R803" s="83" t="str">
        <f t="shared" si="857"/>
        <v/>
      </c>
      <c r="S803" s="99" t="str">
        <f t="shared" si="809"/>
        <v/>
      </c>
    </row>
    <row r="804" spans="1:19" ht="15" customHeight="1" x14ac:dyDescent="0.2">
      <c r="A804" s="85"/>
      <c r="B804" s="83">
        <f t="shared" si="863"/>
        <v>18</v>
      </c>
      <c r="C804" s="117">
        <f>E804</f>
        <v>1</v>
      </c>
      <c r="D804" s="103" t="s">
        <v>367</v>
      </c>
      <c r="E804" s="119">
        <v>1</v>
      </c>
      <c r="M804" s="104" t="str">
        <f t="shared" si="824"/>
        <v/>
      </c>
      <c r="N804" s="104" t="str">
        <f t="shared" si="825"/>
        <v/>
      </c>
      <c r="O804" s="86" t="str">
        <f>IF(N804&lt;&gt;"",VLOOKUP($N804,'Events and Heat count'!$B:$D,2,)&amp;" - "&amp;VLOOKUP($N804,'Events and Heat count'!$B:$D,3,),"")</f>
        <v/>
      </c>
      <c r="P804" s="86" t="str">
        <f t="shared" si="826"/>
        <v/>
      </c>
      <c r="Q804" s="83" t="str">
        <f t="shared" si="856"/>
        <v/>
      </c>
      <c r="R804" s="83" t="str">
        <f t="shared" si="857"/>
        <v/>
      </c>
      <c r="S804" s="99" t="str">
        <f t="shared" si="809"/>
        <v/>
      </c>
    </row>
    <row r="805" spans="1:19" ht="5.0999999999999996" customHeight="1" x14ac:dyDescent="0.2">
      <c r="A805" s="85"/>
      <c r="B805" s="83">
        <f t="shared" si="863"/>
        <v>18</v>
      </c>
      <c r="C805" s="117">
        <f>C804</f>
        <v>1</v>
      </c>
      <c r="M805" s="104" t="str">
        <f t="shared" si="824"/>
        <v/>
      </c>
      <c r="N805" s="104" t="str">
        <f t="shared" si="825"/>
        <v/>
      </c>
      <c r="O805" s="86" t="str">
        <f>IF(N805&lt;&gt;"",VLOOKUP($N805,'Events and Heat count'!$B:$D,2,)&amp;" - "&amp;VLOOKUP($N805,'Events and Heat count'!$B:$D,3,),"")</f>
        <v/>
      </c>
      <c r="P805" s="86" t="str">
        <f t="shared" si="826"/>
        <v/>
      </c>
      <c r="Q805" s="83" t="str">
        <f t="shared" si="856"/>
        <v/>
      </c>
      <c r="R805" s="83" t="str">
        <f t="shared" si="857"/>
        <v/>
      </c>
      <c r="S805" s="99" t="str">
        <f t="shared" si="809"/>
        <v/>
      </c>
    </row>
    <row r="806" spans="1:19" ht="15" customHeight="1" x14ac:dyDescent="0.2">
      <c r="A806" s="85"/>
      <c r="B806" s="83">
        <f t="shared" ref="B806:C806" si="864">B805</f>
        <v>18</v>
      </c>
      <c r="C806" s="117">
        <f t="shared" si="864"/>
        <v>1</v>
      </c>
      <c r="D806" s="103" t="s">
        <v>366</v>
      </c>
      <c r="E806" s="103" t="s">
        <v>369</v>
      </c>
      <c r="F806" s="103" t="s">
        <v>374</v>
      </c>
      <c r="G806" s="103" t="s">
        <v>380</v>
      </c>
      <c r="H806" s="103"/>
      <c r="I806" s="120" t="s">
        <v>381</v>
      </c>
      <c r="J806" s="120" t="s">
        <v>382</v>
      </c>
      <c r="M806" s="104" t="str">
        <f t="shared" si="824"/>
        <v/>
      </c>
      <c r="N806" s="104" t="str">
        <f t="shared" si="825"/>
        <v/>
      </c>
      <c r="O806" s="86" t="str">
        <f>IF(N806&lt;&gt;"",VLOOKUP($N806,'Events and Heat count'!$B:$D,2,)&amp;" - "&amp;VLOOKUP($N806,'Events and Heat count'!$B:$D,3,),"")</f>
        <v/>
      </c>
      <c r="P806" s="86" t="str">
        <f t="shared" si="826"/>
        <v/>
      </c>
      <c r="Q806" s="83" t="str">
        <f t="shared" si="856"/>
        <v/>
      </c>
      <c r="R806" s="83" t="str">
        <f t="shared" si="857"/>
        <v/>
      </c>
      <c r="S806" s="99" t="str">
        <f t="shared" si="809"/>
        <v/>
      </c>
    </row>
    <row r="807" spans="1:19" ht="20.100000000000001" customHeight="1" x14ac:dyDescent="0.2">
      <c r="A807" s="85" t="str">
        <f>CONCATENATE(TEXT($B807,0),TEXT($C807,0),TEXT($D807,0))</f>
        <v>1811</v>
      </c>
      <c r="B807" s="83">
        <f t="shared" ref="B807:C807" si="865">B806</f>
        <v>18</v>
      </c>
      <c r="C807" s="117">
        <f t="shared" si="865"/>
        <v>1</v>
      </c>
      <c r="D807" s="118">
        <v>1</v>
      </c>
      <c r="E807" s="116" t="str">
        <f>IFERROR(VLOOKUP(CONCATENATE(TEXT($B807,0),TEXT($C807,0),TEXT($D807,0)),'Input and Results'!$S:$V,E$1,),"")</f>
        <v/>
      </c>
      <c r="F807" s="116" t="str">
        <f>IFERROR(VLOOKUP(CONCATENATE(TEXT($B807,0),TEXT($C807,0),TEXT($D807,0)),'Input and Results'!$S:$V,F$1,),"")</f>
        <v/>
      </c>
      <c r="G807" s="121" t="str">
        <f>IFERROR(VLOOKUP(CONCATENATE(TEXT($B807,0),TEXT($C807,0),TEXT($D807,0)),'Input and Results'!$S:$V,G$1,),"")</f>
        <v/>
      </c>
      <c r="H807" s="122"/>
      <c r="I807" s="123"/>
      <c r="J807" s="124"/>
      <c r="M807" s="131" t="str">
        <f t="shared" si="824"/>
        <v>1</v>
      </c>
      <c r="N807" s="131" t="str">
        <f t="shared" si="825"/>
        <v>18</v>
      </c>
      <c r="O807" s="86" t="str">
        <f>IF(N807&lt;&gt;"",VLOOKUP($N807,'Events and Heat count'!$B:$D,2,)&amp;" - "&amp;VLOOKUP($N807,'Events and Heat count'!$B:$D,3,),"")</f>
        <v>Year 5 Girls - 50m Backstroke</v>
      </c>
      <c r="P807" s="86" t="str">
        <f t="shared" si="826"/>
        <v>1</v>
      </c>
      <c r="Q807" s="83" t="str">
        <f t="shared" si="856"/>
        <v/>
      </c>
      <c r="R807" s="83" t="str">
        <f t="shared" si="857"/>
        <v/>
      </c>
      <c r="S807" s="99" t="str">
        <f t="shared" si="809"/>
        <v>___________</v>
      </c>
    </row>
    <row r="808" spans="1:19" ht="20.100000000000001" customHeight="1" x14ac:dyDescent="0.2">
      <c r="A808" s="85" t="str">
        <f t="shared" ref="A808:A814" si="866">CONCATENATE(TEXT($B808,0),TEXT($C808,0),TEXT($D808,0))</f>
        <v>1812</v>
      </c>
      <c r="B808" s="83">
        <f t="shared" ref="B808:C808" si="867">B807</f>
        <v>18</v>
      </c>
      <c r="C808" s="117">
        <f t="shared" si="867"/>
        <v>1</v>
      </c>
      <c r="D808" s="118">
        <f>D807+1</f>
        <v>2</v>
      </c>
      <c r="E808" s="116" t="str">
        <f>IFERROR(VLOOKUP(CONCATENATE(TEXT($B808,0),TEXT($C808,0),TEXT($D808,0)),'Input and Results'!$S:$V,E$1,),"")</f>
        <v/>
      </c>
      <c r="F808" s="116" t="str">
        <f>IFERROR(VLOOKUP(CONCATENATE(TEXT($B808,0),TEXT($C808,0),TEXT($D808,0)),'Input and Results'!$S:$V,F$1,),"")</f>
        <v/>
      </c>
      <c r="G808" s="121" t="str">
        <f>IFERROR(VLOOKUP(CONCATENATE(TEXT($B808,0),TEXT($C808,0),TEXT($D808,0)),'Input and Results'!$S:$V,G$1,),"")</f>
        <v/>
      </c>
      <c r="H808" s="122"/>
      <c r="I808" s="123"/>
      <c r="J808" s="124"/>
      <c r="M808" s="131" t="str">
        <f t="shared" si="824"/>
        <v>2</v>
      </c>
      <c r="N808" s="131" t="str">
        <f t="shared" si="825"/>
        <v>18</v>
      </c>
      <c r="O808" s="86" t="str">
        <f>IF(N808&lt;&gt;"",VLOOKUP($N808,'Events and Heat count'!$B:$D,2,)&amp;" - "&amp;VLOOKUP($N808,'Events and Heat count'!$B:$D,3,),"")</f>
        <v>Year 5 Girls - 50m Backstroke</v>
      </c>
      <c r="P808" s="86" t="str">
        <f t="shared" si="826"/>
        <v>1</v>
      </c>
      <c r="Q808" s="83" t="str">
        <f t="shared" si="856"/>
        <v/>
      </c>
      <c r="R808" s="83" t="str">
        <f t="shared" si="857"/>
        <v/>
      </c>
      <c r="S808" s="99" t="str">
        <f t="shared" si="809"/>
        <v>___________</v>
      </c>
    </row>
    <row r="809" spans="1:19" ht="20.100000000000001" customHeight="1" x14ac:dyDescent="0.2">
      <c r="A809" s="85" t="str">
        <f t="shared" si="866"/>
        <v>1813</v>
      </c>
      <c r="B809" s="83">
        <f t="shared" ref="B809:C809" si="868">B808</f>
        <v>18</v>
      </c>
      <c r="C809" s="117">
        <f t="shared" si="868"/>
        <v>1</v>
      </c>
      <c r="D809" s="118">
        <f t="shared" ref="D809:D814" si="869">D808+1</f>
        <v>3</v>
      </c>
      <c r="E809" s="116" t="str">
        <f>IFERROR(VLOOKUP(CONCATENATE(TEXT($B809,0),TEXT($C809,0),TEXT($D809,0)),'Input and Results'!$S:$V,E$1,),"")</f>
        <v>Emma Hockney</v>
      </c>
      <c r="F809" s="116" t="str">
        <f>IFERROR(VLOOKUP(CONCATENATE(TEXT($B809,0),TEXT($C809,0),TEXT($D809,0)),'Input and Results'!$S:$V,F$1,),"")</f>
        <v>Berkhamsted</v>
      </c>
      <c r="G809" s="121">
        <f>IFERROR(VLOOKUP(CONCATENATE(TEXT($B809,0),TEXT($C809,0),TEXT($D809,0)),'Input and Results'!$S:$V,G$1,),"")</f>
        <v>52.34</v>
      </c>
      <c r="H809" s="122">
        <v>50.24</v>
      </c>
      <c r="I809" s="123"/>
      <c r="J809" s="124"/>
      <c r="M809" s="131" t="str">
        <f t="shared" si="824"/>
        <v>3</v>
      </c>
      <c r="N809" s="131" t="str">
        <f t="shared" si="825"/>
        <v>18</v>
      </c>
      <c r="O809" s="86" t="str">
        <f>IF(N809&lt;&gt;"",VLOOKUP($N809,'Events and Heat count'!$B:$D,2,)&amp;" - "&amp;VLOOKUP($N809,'Events and Heat count'!$B:$D,3,),"")</f>
        <v>Year 5 Girls - 50m Backstroke</v>
      </c>
      <c r="P809" s="86" t="str">
        <f t="shared" si="826"/>
        <v>1</v>
      </c>
      <c r="Q809" s="83" t="str">
        <f t="shared" si="856"/>
        <v>Emma Hockney</v>
      </c>
      <c r="R809" s="83" t="str">
        <f t="shared" si="857"/>
        <v>Berkhamsted</v>
      </c>
      <c r="S809" s="99" t="str">
        <f t="shared" si="809"/>
        <v>___________</v>
      </c>
    </row>
    <row r="810" spans="1:19" ht="20.100000000000001" customHeight="1" x14ac:dyDescent="0.2">
      <c r="A810" s="85" t="str">
        <f t="shared" si="866"/>
        <v>1814</v>
      </c>
      <c r="B810" s="83">
        <f t="shared" ref="B810:C810" si="870">B809</f>
        <v>18</v>
      </c>
      <c r="C810" s="117">
        <f t="shared" si="870"/>
        <v>1</v>
      </c>
      <c r="D810" s="118">
        <f t="shared" si="869"/>
        <v>4</v>
      </c>
      <c r="E810" s="116" t="str">
        <f>IFERROR(VLOOKUP(CONCATENATE(TEXT($B810,0),TEXT($C810,0),TEXT($D810,0)),'Input and Results'!$S:$V,E$1,),"")</f>
        <v>Áine Dunwoodie</v>
      </c>
      <c r="F810" s="116" t="str">
        <f>IFERROR(VLOOKUP(CONCATENATE(TEXT($B810,0),TEXT($C810,0),TEXT($D810,0)),'Input and Results'!$S:$V,F$1,),"")</f>
        <v>Abbot's Hill</v>
      </c>
      <c r="G810" s="121">
        <f>IFERROR(VLOOKUP(CONCATENATE(TEXT($B810,0),TEXT($C810,0),TEXT($D810,0)),'Input and Results'!$S:$V,G$1,),"")</f>
        <v>51.66</v>
      </c>
      <c r="H810" s="122">
        <v>51.98</v>
      </c>
      <c r="I810" s="123"/>
      <c r="J810" s="124"/>
      <c r="M810" s="131" t="str">
        <f t="shared" si="824"/>
        <v>4</v>
      </c>
      <c r="N810" s="131" t="str">
        <f t="shared" si="825"/>
        <v>18</v>
      </c>
      <c r="O810" s="86" t="str">
        <f>IF(N810&lt;&gt;"",VLOOKUP($N810,'Events and Heat count'!$B:$D,2,)&amp;" - "&amp;VLOOKUP($N810,'Events and Heat count'!$B:$D,3,),"")</f>
        <v>Year 5 Girls - 50m Backstroke</v>
      </c>
      <c r="P810" s="86" t="str">
        <f t="shared" si="826"/>
        <v>1</v>
      </c>
      <c r="Q810" s="83" t="str">
        <f t="shared" si="856"/>
        <v>Áine Dunwoodie</v>
      </c>
      <c r="R810" s="83" t="str">
        <f t="shared" si="857"/>
        <v>Abbot's Hill</v>
      </c>
      <c r="S810" s="99" t="str">
        <f t="shared" si="809"/>
        <v>___________</v>
      </c>
    </row>
    <row r="811" spans="1:19" ht="20.100000000000001" customHeight="1" x14ac:dyDescent="0.2">
      <c r="A811" s="85" t="str">
        <f t="shared" si="866"/>
        <v>1815</v>
      </c>
      <c r="B811" s="83">
        <f t="shared" ref="B811:C811" si="871">B810</f>
        <v>18</v>
      </c>
      <c r="C811" s="117">
        <f t="shared" si="871"/>
        <v>1</v>
      </c>
      <c r="D811" s="118">
        <f t="shared" si="869"/>
        <v>5</v>
      </c>
      <c r="E811" s="116" t="str">
        <f>IFERROR(VLOOKUP(CONCATENATE(TEXT($B811,0),TEXT($C811,0),TEXT($D811,0)),'Input and Results'!$S:$V,E$1,),"")</f>
        <v>Phoebe  Rainbow</v>
      </c>
      <c r="F811" s="116" t="str">
        <f>IFERROR(VLOOKUP(CONCATENATE(TEXT($B811,0),TEXT($C811,0),TEXT($D811,0)),'Input and Results'!$S:$V,F$1,),"")</f>
        <v>Christ Church</v>
      </c>
      <c r="G811" s="121">
        <f>IFERROR(VLOOKUP(CONCATENATE(TEXT($B811,0),TEXT($C811,0),TEXT($D811,0)),'Input and Results'!$S:$V,G$1,),"")</f>
        <v>50.95</v>
      </c>
      <c r="H811" s="122">
        <v>199.99</v>
      </c>
      <c r="I811" s="123"/>
      <c r="J811" s="124"/>
      <c r="M811" s="131" t="str">
        <f t="shared" si="824"/>
        <v>5</v>
      </c>
      <c r="N811" s="131" t="str">
        <f t="shared" si="825"/>
        <v>18</v>
      </c>
      <c r="O811" s="86" t="str">
        <f>IF(N811&lt;&gt;"",VLOOKUP($N811,'Events and Heat count'!$B:$D,2,)&amp;" - "&amp;VLOOKUP($N811,'Events and Heat count'!$B:$D,3,),"")</f>
        <v>Year 5 Girls - 50m Backstroke</v>
      </c>
      <c r="P811" s="86" t="str">
        <f t="shared" si="826"/>
        <v>1</v>
      </c>
      <c r="Q811" s="83" t="str">
        <f t="shared" si="856"/>
        <v>Phoebe  Rainbow</v>
      </c>
      <c r="R811" s="83" t="str">
        <f t="shared" si="857"/>
        <v>Christ Church</v>
      </c>
      <c r="S811" s="99" t="str">
        <f t="shared" si="809"/>
        <v>___________</v>
      </c>
    </row>
    <row r="812" spans="1:19" ht="20.100000000000001" customHeight="1" x14ac:dyDescent="0.2">
      <c r="A812" s="85" t="str">
        <f t="shared" si="866"/>
        <v>1816</v>
      </c>
      <c r="B812" s="83">
        <f t="shared" ref="B812:C812" si="872">B811</f>
        <v>18</v>
      </c>
      <c r="C812" s="117">
        <f t="shared" si="872"/>
        <v>1</v>
      </c>
      <c r="D812" s="118">
        <f t="shared" si="869"/>
        <v>6</v>
      </c>
      <c r="E812" s="116" t="str">
        <f>IFERROR(VLOOKUP(CONCATENATE(TEXT($B812,0),TEXT($C812,0),TEXT($D812,0)),'Input and Results'!$S:$V,E$1,),"")</f>
        <v>Jemima  Cadge</v>
      </c>
      <c r="F812" s="116" t="str">
        <f>IFERROR(VLOOKUP(CONCATENATE(TEXT($B812,0),TEXT($C812,0),TEXT($D812,0)),'Input and Results'!$S:$V,F$1,),"")</f>
        <v>Berkhamsted</v>
      </c>
      <c r="G812" s="121">
        <f>IFERROR(VLOOKUP(CONCATENATE(TEXT($B812,0),TEXT($C812,0),TEXT($D812,0)),'Input and Results'!$S:$V,G$1,),"")</f>
        <v>50.71</v>
      </c>
      <c r="H812" s="122">
        <v>199.5</v>
      </c>
      <c r="I812" s="123"/>
      <c r="J812" s="124"/>
      <c r="M812" s="131" t="str">
        <f t="shared" si="824"/>
        <v>6</v>
      </c>
      <c r="N812" s="131" t="str">
        <f t="shared" si="825"/>
        <v>18</v>
      </c>
      <c r="O812" s="86" t="str">
        <f>IF(N812&lt;&gt;"",VLOOKUP($N812,'Events and Heat count'!$B:$D,2,)&amp;" - "&amp;VLOOKUP($N812,'Events and Heat count'!$B:$D,3,),"")</f>
        <v>Year 5 Girls - 50m Backstroke</v>
      </c>
      <c r="P812" s="86" t="str">
        <f t="shared" si="826"/>
        <v>1</v>
      </c>
      <c r="Q812" s="83" t="str">
        <f t="shared" si="856"/>
        <v>Jemima  Cadge</v>
      </c>
      <c r="R812" s="83" t="str">
        <f t="shared" si="857"/>
        <v>Berkhamsted</v>
      </c>
      <c r="S812" s="99" t="str">
        <f t="shared" si="809"/>
        <v>___________</v>
      </c>
    </row>
    <row r="813" spans="1:19" ht="20.100000000000001" customHeight="1" x14ac:dyDescent="0.2">
      <c r="A813" s="85" t="str">
        <f t="shared" si="866"/>
        <v>1817</v>
      </c>
      <c r="B813" s="83">
        <f t="shared" ref="B813:C813" si="873">B812</f>
        <v>18</v>
      </c>
      <c r="C813" s="117">
        <f t="shared" si="873"/>
        <v>1</v>
      </c>
      <c r="D813" s="118">
        <f t="shared" si="869"/>
        <v>7</v>
      </c>
      <c r="E813" s="116" t="str">
        <f>IFERROR(VLOOKUP(CONCATENATE(TEXT($B813,0),TEXT($C813,0),TEXT($D813,0)),'Input and Results'!$S:$V,E$1,),"")</f>
        <v>Amelia Jones</v>
      </c>
      <c r="F813" s="116" t="str">
        <f>IFERROR(VLOOKUP(CONCATENATE(TEXT($B813,0),TEXT($C813,0),TEXT($D813,0)),'Input and Results'!$S:$V,F$1,),"")</f>
        <v>Russell School</v>
      </c>
      <c r="G813" s="121">
        <f>IFERROR(VLOOKUP(CONCATENATE(TEXT($B813,0),TEXT($C813,0),TEXT($D813,0)),'Input and Results'!$S:$V,G$1,),"")</f>
        <v>53.54</v>
      </c>
      <c r="H813" s="122">
        <v>53.12</v>
      </c>
      <c r="I813" s="123"/>
      <c r="J813" s="124"/>
      <c r="M813" s="131" t="str">
        <f t="shared" si="824"/>
        <v>7</v>
      </c>
      <c r="N813" s="131" t="str">
        <f t="shared" si="825"/>
        <v>18</v>
      </c>
      <c r="O813" s="86" t="str">
        <f>IF(N813&lt;&gt;"",VLOOKUP($N813,'Events and Heat count'!$B:$D,2,)&amp;" - "&amp;VLOOKUP($N813,'Events and Heat count'!$B:$D,3,),"")</f>
        <v>Year 5 Girls - 50m Backstroke</v>
      </c>
      <c r="P813" s="86" t="str">
        <f t="shared" si="826"/>
        <v>1</v>
      </c>
      <c r="Q813" s="83" t="str">
        <f t="shared" si="856"/>
        <v>Amelia Jones</v>
      </c>
      <c r="R813" s="83" t="str">
        <f t="shared" si="857"/>
        <v>Russell School</v>
      </c>
      <c r="S813" s="99" t="str">
        <f t="shared" si="809"/>
        <v>___________</v>
      </c>
    </row>
    <row r="814" spans="1:19" ht="20.100000000000001" customHeight="1" x14ac:dyDescent="0.2">
      <c r="A814" s="85" t="str">
        <f t="shared" si="866"/>
        <v>1818</v>
      </c>
      <c r="B814" s="83">
        <f t="shared" ref="B814:C814" si="874">B813</f>
        <v>18</v>
      </c>
      <c r="C814" s="117">
        <f t="shared" si="874"/>
        <v>1</v>
      </c>
      <c r="D814" s="118">
        <f t="shared" si="869"/>
        <v>8</v>
      </c>
      <c r="E814" s="116" t="str">
        <f>IFERROR(VLOOKUP(CONCATENATE(TEXT($B814,0),TEXT($C814,0),TEXT($D814,0)),'Input and Results'!$S:$V,E$1,),"")</f>
        <v/>
      </c>
      <c r="F814" s="116" t="str">
        <f>IFERROR(VLOOKUP(CONCATENATE(TEXT($B814,0),TEXT($C814,0),TEXT($D814,0)),'Input and Results'!$S:$V,F$1,),"")</f>
        <v/>
      </c>
      <c r="G814" s="121" t="str">
        <f>IFERROR(VLOOKUP(CONCATENATE(TEXT($B814,0),TEXT($C814,0),TEXT($D814,0)),'Input and Results'!$S:$V,G$1,),"")</f>
        <v/>
      </c>
      <c r="H814" s="122"/>
      <c r="I814" s="123"/>
      <c r="J814" s="124"/>
      <c r="M814" s="131" t="str">
        <f t="shared" si="824"/>
        <v>8</v>
      </c>
      <c r="N814" s="131" t="str">
        <f t="shared" si="825"/>
        <v>18</v>
      </c>
      <c r="O814" s="86" t="str">
        <f>IF(N814&lt;&gt;"",VLOOKUP($N814,'Events and Heat count'!$B:$D,2,)&amp;" - "&amp;VLOOKUP($N814,'Events and Heat count'!$B:$D,3,),"")</f>
        <v>Year 5 Girls - 50m Backstroke</v>
      </c>
      <c r="P814" s="86" t="str">
        <f t="shared" si="826"/>
        <v>1</v>
      </c>
      <c r="Q814" s="83" t="str">
        <f t="shared" si="856"/>
        <v/>
      </c>
      <c r="R814" s="83" t="str">
        <f t="shared" si="857"/>
        <v/>
      </c>
      <c r="S814" s="99" t="str">
        <f t="shared" si="809"/>
        <v>___________</v>
      </c>
    </row>
    <row r="815" spans="1:19" s="87" customFormat="1" ht="249.95" customHeight="1" x14ac:dyDescent="0.2">
      <c r="B815" s="87">
        <f t="shared" ref="B815:C815" si="875">B814</f>
        <v>18</v>
      </c>
      <c r="C815" s="117">
        <f t="shared" si="875"/>
        <v>1</v>
      </c>
      <c r="D815" s="117"/>
      <c r="E815" s="117"/>
      <c r="F815" s="117"/>
      <c r="G815" s="117"/>
      <c r="H815" s="117"/>
      <c r="I815" s="125"/>
      <c r="J815" s="125"/>
      <c r="M815" s="104" t="str">
        <f t="shared" si="824"/>
        <v/>
      </c>
      <c r="N815" s="104" t="str">
        <f t="shared" si="825"/>
        <v/>
      </c>
      <c r="O815" s="86" t="str">
        <f>IF(N815&lt;&gt;"",VLOOKUP($N815,'Events and Heat count'!$B:$D,2,)&amp;" - "&amp;VLOOKUP($N815,'Events and Heat count'!$B:$D,3,),"")</f>
        <v/>
      </c>
      <c r="P815" s="86" t="str">
        <f t="shared" si="826"/>
        <v/>
      </c>
      <c r="Q815" s="83" t="str">
        <f t="shared" si="856"/>
        <v/>
      </c>
      <c r="R815" s="83" t="str">
        <f t="shared" si="857"/>
        <v/>
      </c>
      <c r="S815" s="99" t="str">
        <f t="shared" si="809"/>
        <v/>
      </c>
    </row>
    <row r="816" spans="1:19" ht="20.100000000000001" customHeight="1" x14ac:dyDescent="0.2">
      <c r="B816" s="83">
        <f t="shared" ref="B816" si="876">B815</f>
        <v>18</v>
      </c>
      <c r="C816" s="103" t="s">
        <v>368</v>
      </c>
      <c r="D816" s="119">
        <f>D802</f>
        <v>18</v>
      </c>
      <c r="E816" s="103" t="str">
        <f t="shared" ref="E816:F816" si="877">E802</f>
        <v>Year 5 Girls</v>
      </c>
      <c r="F816" s="103" t="str">
        <f t="shared" si="877"/>
        <v>50m Backstroke</v>
      </c>
      <c r="G816" s="103"/>
      <c r="H816" s="103"/>
      <c r="I816" s="120"/>
      <c r="J816" s="120"/>
      <c r="M816" s="104" t="str">
        <f t="shared" si="824"/>
        <v/>
      </c>
      <c r="N816" s="104" t="str">
        <f t="shared" si="825"/>
        <v/>
      </c>
      <c r="O816" s="86" t="str">
        <f>IF(N816&lt;&gt;"",VLOOKUP($N816,'Events and Heat count'!$B:$D,2,)&amp;" - "&amp;VLOOKUP($N816,'Events and Heat count'!$B:$D,3,),"")</f>
        <v/>
      </c>
      <c r="P816" s="86" t="str">
        <f t="shared" si="826"/>
        <v/>
      </c>
      <c r="Q816" s="83" t="str">
        <f t="shared" si="856"/>
        <v/>
      </c>
      <c r="R816" s="83" t="str">
        <f t="shared" si="857"/>
        <v/>
      </c>
      <c r="S816" s="99" t="str">
        <f t="shared" si="809"/>
        <v/>
      </c>
    </row>
    <row r="817" spans="1:19" s="87" customFormat="1" ht="5.0999999999999996" customHeight="1" x14ac:dyDescent="0.2">
      <c r="B817" s="87">
        <f t="shared" ref="B817" si="878">B816</f>
        <v>18</v>
      </c>
      <c r="C817" s="117"/>
      <c r="D817" s="117"/>
      <c r="E817" s="117"/>
      <c r="F817" s="117"/>
      <c r="G817" s="117"/>
      <c r="H817" s="117"/>
      <c r="I817" s="125"/>
      <c r="J817" s="125"/>
      <c r="M817" s="104" t="str">
        <f t="shared" si="824"/>
        <v/>
      </c>
      <c r="N817" s="104" t="str">
        <f t="shared" si="825"/>
        <v/>
      </c>
      <c r="O817" s="86" t="str">
        <f>IF(N817&lt;&gt;"",VLOOKUP($N817,'Events and Heat count'!$B:$D,2,)&amp;" - "&amp;VLOOKUP($N817,'Events and Heat count'!$B:$D,3,),"")</f>
        <v/>
      </c>
      <c r="P817" s="86" t="str">
        <f t="shared" si="826"/>
        <v/>
      </c>
      <c r="Q817" s="83" t="str">
        <f t="shared" si="856"/>
        <v/>
      </c>
      <c r="R817" s="83" t="str">
        <f t="shared" si="857"/>
        <v/>
      </c>
      <c r="S817" s="99" t="str">
        <f t="shared" si="809"/>
        <v/>
      </c>
    </row>
    <row r="818" spans="1:19" ht="15" customHeight="1" x14ac:dyDescent="0.2">
      <c r="A818" s="85"/>
      <c r="B818" s="83">
        <f t="shared" ref="B818" si="879">B817</f>
        <v>18</v>
      </c>
      <c r="C818" s="117">
        <f>E818</f>
        <v>2</v>
      </c>
      <c r="D818" s="103" t="s">
        <v>367</v>
      </c>
      <c r="E818" s="119">
        <v>2</v>
      </c>
      <c r="M818" s="104" t="str">
        <f t="shared" si="824"/>
        <v/>
      </c>
      <c r="N818" s="104" t="str">
        <f t="shared" si="825"/>
        <v/>
      </c>
      <c r="O818" s="86" t="str">
        <f>IF(N818&lt;&gt;"",VLOOKUP($N818,'Events and Heat count'!$B:$D,2,)&amp;" - "&amp;VLOOKUP($N818,'Events and Heat count'!$B:$D,3,),"")</f>
        <v/>
      </c>
      <c r="P818" s="86" t="str">
        <f t="shared" si="826"/>
        <v/>
      </c>
      <c r="Q818" s="83" t="str">
        <f t="shared" si="856"/>
        <v/>
      </c>
      <c r="R818" s="83" t="str">
        <f t="shared" si="857"/>
        <v/>
      </c>
      <c r="S818" s="99" t="str">
        <f t="shared" si="809"/>
        <v/>
      </c>
    </row>
    <row r="819" spans="1:19" ht="5.0999999999999996" customHeight="1" x14ac:dyDescent="0.2">
      <c r="A819" s="85"/>
      <c r="B819" s="83">
        <f t="shared" ref="B819" si="880">B818</f>
        <v>18</v>
      </c>
      <c r="C819" s="117">
        <f>C818</f>
        <v>2</v>
      </c>
      <c r="M819" s="104" t="str">
        <f t="shared" si="824"/>
        <v/>
      </c>
      <c r="N819" s="104" t="str">
        <f t="shared" si="825"/>
        <v/>
      </c>
      <c r="O819" s="86" t="str">
        <f>IF(N819&lt;&gt;"",VLOOKUP($N819,'Events and Heat count'!$B:$D,2,)&amp;" - "&amp;VLOOKUP($N819,'Events and Heat count'!$B:$D,3,),"")</f>
        <v/>
      </c>
      <c r="P819" s="86" t="str">
        <f t="shared" si="826"/>
        <v/>
      </c>
      <c r="Q819" s="83" t="str">
        <f t="shared" si="856"/>
        <v/>
      </c>
      <c r="R819" s="83" t="str">
        <f t="shared" si="857"/>
        <v/>
      </c>
      <c r="S819" s="99" t="str">
        <f t="shared" si="809"/>
        <v/>
      </c>
    </row>
    <row r="820" spans="1:19" ht="15" customHeight="1" x14ac:dyDescent="0.2">
      <c r="A820" s="85"/>
      <c r="B820" s="83">
        <f t="shared" ref="B820:C820" si="881">B819</f>
        <v>18</v>
      </c>
      <c r="C820" s="117">
        <f t="shared" si="881"/>
        <v>2</v>
      </c>
      <c r="D820" s="103" t="s">
        <v>366</v>
      </c>
      <c r="E820" s="103" t="s">
        <v>369</v>
      </c>
      <c r="F820" s="103" t="s">
        <v>374</v>
      </c>
      <c r="G820" s="103" t="s">
        <v>380</v>
      </c>
      <c r="H820" s="103"/>
      <c r="I820" s="120" t="s">
        <v>381</v>
      </c>
      <c r="J820" s="120" t="s">
        <v>382</v>
      </c>
      <c r="M820" s="104" t="str">
        <f t="shared" si="824"/>
        <v/>
      </c>
      <c r="N820" s="104" t="str">
        <f t="shared" si="825"/>
        <v/>
      </c>
      <c r="O820" s="86" t="str">
        <f>IF(N820&lt;&gt;"",VLOOKUP($N820,'Events and Heat count'!$B:$D,2,)&amp;" - "&amp;VLOOKUP($N820,'Events and Heat count'!$B:$D,3,),"")</f>
        <v/>
      </c>
      <c r="P820" s="86" t="str">
        <f t="shared" si="826"/>
        <v/>
      </c>
      <c r="Q820" s="83" t="str">
        <f t="shared" si="856"/>
        <v/>
      </c>
      <c r="R820" s="83" t="str">
        <f t="shared" si="857"/>
        <v/>
      </c>
      <c r="S820" s="99" t="str">
        <f t="shared" si="809"/>
        <v/>
      </c>
    </row>
    <row r="821" spans="1:19" ht="20.100000000000001" customHeight="1" x14ac:dyDescent="0.2">
      <c r="A821" s="85" t="str">
        <f>CONCATENATE(TEXT($B821,0),TEXT($C821,0),TEXT($D821,0))</f>
        <v>1821</v>
      </c>
      <c r="B821" s="83">
        <f t="shared" ref="B821:C821" si="882">B820</f>
        <v>18</v>
      </c>
      <c r="C821" s="117">
        <f t="shared" si="882"/>
        <v>2</v>
      </c>
      <c r="D821" s="118">
        <v>1</v>
      </c>
      <c r="E821" s="116" t="str">
        <f>IFERROR(VLOOKUP(CONCATENATE(TEXT($B821,0),TEXT($C821,0),TEXT($D821,0)),'Input and Results'!$S:$V,E$1,),"")</f>
        <v>Olivia Riley</v>
      </c>
      <c r="F821" s="116" t="str">
        <f>IFERROR(VLOOKUP(CONCATENATE(TEXT($B821,0),TEXT($C821,0),TEXT($D821,0)),'Input and Results'!$S:$V,F$1,),"")</f>
        <v>De Havilland</v>
      </c>
      <c r="G821" s="121">
        <f>IFERROR(VLOOKUP(CONCATENATE(TEXT($B821,0),TEXT($C821,0),TEXT($D821,0)),'Input and Results'!$S:$V,G$1,),"")</f>
        <v>50.24</v>
      </c>
      <c r="H821" s="122">
        <v>52.03</v>
      </c>
      <c r="I821" s="123"/>
      <c r="J821" s="124"/>
      <c r="M821" s="131" t="str">
        <f t="shared" si="824"/>
        <v>1</v>
      </c>
      <c r="N821" s="131" t="str">
        <f t="shared" si="825"/>
        <v>18</v>
      </c>
      <c r="O821" s="86" t="str">
        <f>IF(N821&lt;&gt;"",VLOOKUP($N821,'Events and Heat count'!$B:$D,2,)&amp;" - "&amp;VLOOKUP($N821,'Events and Heat count'!$B:$D,3,),"")</f>
        <v>Year 5 Girls - 50m Backstroke</v>
      </c>
      <c r="P821" s="86" t="str">
        <f t="shared" si="826"/>
        <v>2</v>
      </c>
      <c r="Q821" s="83" t="str">
        <f t="shared" si="856"/>
        <v>Olivia Riley</v>
      </c>
      <c r="R821" s="83" t="str">
        <f t="shared" si="857"/>
        <v>De Havilland</v>
      </c>
      <c r="S821" s="99" t="str">
        <f t="shared" si="809"/>
        <v>___________</v>
      </c>
    </row>
    <row r="822" spans="1:19" ht="20.100000000000001" customHeight="1" x14ac:dyDescent="0.2">
      <c r="A822" s="85" t="str">
        <f t="shared" ref="A822:A828" si="883">CONCATENATE(TEXT($B822,0),TEXT($C822,0),TEXT($D822,0))</f>
        <v>1822</v>
      </c>
      <c r="B822" s="83">
        <f t="shared" ref="B822:C822" si="884">B821</f>
        <v>18</v>
      </c>
      <c r="C822" s="117">
        <f t="shared" si="884"/>
        <v>2</v>
      </c>
      <c r="D822" s="118">
        <f>D821+1</f>
        <v>2</v>
      </c>
      <c r="E822" s="116" t="str">
        <f>IFERROR(VLOOKUP(CONCATENATE(TEXT($B822,0),TEXT($C822,0),TEXT($D822,0)),'Input and Results'!$S:$V,E$1,),"")</f>
        <v>Arabella Durkin</v>
      </c>
      <c r="F822" s="116" t="str">
        <f>IFERROR(VLOOKUP(CONCATENATE(TEXT($B822,0),TEXT($C822,0),TEXT($D822,0)),'Input and Results'!$S:$V,F$1,),"")</f>
        <v>Maltman's Green</v>
      </c>
      <c r="G822" s="121">
        <f>IFERROR(VLOOKUP(CONCATENATE(TEXT($B822,0),TEXT($C822,0),TEXT($D822,0)),'Input and Results'!$S:$V,G$1,),"")</f>
        <v>49.1</v>
      </c>
      <c r="H822" s="122">
        <v>45.84</v>
      </c>
      <c r="I822" s="123"/>
      <c r="J822" s="124"/>
      <c r="M822" s="131" t="str">
        <f t="shared" si="824"/>
        <v>2</v>
      </c>
      <c r="N822" s="131" t="str">
        <f t="shared" si="825"/>
        <v>18</v>
      </c>
      <c r="O822" s="86" t="str">
        <f>IF(N822&lt;&gt;"",VLOOKUP($N822,'Events and Heat count'!$B:$D,2,)&amp;" - "&amp;VLOOKUP($N822,'Events and Heat count'!$B:$D,3,),"")</f>
        <v>Year 5 Girls - 50m Backstroke</v>
      </c>
      <c r="P822" s="86" t="str">
        <f t="shared" si="826"/>
        <v>2</v>
      </c>
      <c r="Q822" s="83" t="str">
        <f t="shared" si="856"/>
        <v>Arabella Durkin</v>
      </c>
      <c r="R822" s="83" t="str">
        <f t="shared" si="857"/>
        <v>Maltman's Green</v>
      </c>
      <c r="S822" s="99" t="str">
        <f t="shared" ref="S822:S885" si="885">IF($A822&lt;&gt;0,"___________","")</f>
        <v>___________</v>
      </c>
    </row>
    <row r="823" spans="1:19" ht="20.100000000000001" customHeight="1" x14ac:dyDescent="0.2">
      <c r="A823" s="85" t="str">
        <f t="shared" si="883"/>
        <v>1823</v>
      </c>
      <c r="B823" s="83">
        <f t="shared" ref="B823:C823" si="886">B822</f>
        <v>18</v>
      </c>
      <c r="C823" s="117">
        <f t="shared" si="886"/>
        <v>2</v>
      </c>
      <c r="D823" s="118">
        <f t="shared" ref="D823:D828" si="887">D822+1</f>
        <v>3</v>
      </c>
      <c r="E823" s="116" t="str">
        <f>IFERROR(VLOOKUP(CONCATENATE(TEXT($B823,0),TEXT($C823,0),TEXT($D823,0)),'Input and Results'!$S:$V,E$1,),"")</f>
        <v>Evie Light</v>
      </c>
      <c r="F823" s="116" t="str">
        <f>IFERROR(VLOOKUP(CONCATENATE(TEXT($B823,0),TEXT($C823,0),TEXT($D823,0)),'Input and Results'!$S:$V,F$1,),"")</f>
        <v>Berkhamsted</v>
      </c>
      <c r="G823" s="121">
        <f>IFERROR(VLOOKUP(CONCATENATE(TEXT($B823,0),TEXT($C823,0),TEXT($D823,0)),'Input and Results'!$S:$V,G$1,),"")</f>
        <v>48.03</v>
      </c>
      <c r="H823" s="122">
        <v>47.12</v>
      </c>
      <c r="I823" s="123"/>
      <c r="J823" s="124"/>
      <c r="M823" s="131" t="str">
        <f t="shared" si="824"/>
        <v>3</v>
      </c>
      <c r="N823" s="131" t="str">
        <f t="shared" si="825"/>
        <v>18</v>
      </c>
      <c r="O823" s="86" t="str">
        <f>IF(N823&lt;&gt;"",VLOOKUP($N823,'Events and Heat count'!$B:$D,2,)&amp;" - "&amp;VLOOKUP($N823,'Events and Heat count'!$B:$D,3,),"")</f>
        <v>Year 5 Girls - 50m Backstroke</v>
      </c>
      <c r="P823" s="86" t="str">
        <f t="shared" si="826"/>
        <v>2</v>
      </c>
      <c r="Q823" s="83" t="str">
        <f t="shared" si="856"/>
        <v>Evie Light</v>
      </c>
      <c r="R823" s="83" t="str">
        <f t="shared" si="857"/>
        <v>Berkhamsted</v>
      </c>
      <c r="S823" s="99" t="str">
        <f t="shared" si="885"/>
        <v>___________</v>
      </c>
    </row>
    <row r="824" spans="1:19" ht="20.100000000000001" customHeight="1" x14ac:dyDescent="0.2">
      <c r="A824" s="85" t="str">
        <f t="shared" si="883"/>
        <v>1824</v>
      </c>
      <c r="B824" s="83">
        <f t="shared" ref="B824:C824" si="888">B823</f>
        <v>18</v>
      </c>
      <c r="C824" s="117">
        <f t="shared" si="888"/>
        <v>2</v>
      </c>
      <c r="D824" s="118">
        <f t="shared" si="887"/>
        <v>4</v>
      </c>
      <c r="E824" s="116" t="str">
        <f>IFERROR(VLOOKUP(CONCATENATE(TEXT($B824,0),TEXT($C824,0),TEXT($D824,0)),'Input and Results'!$S:$V,E$1,),"")</f>
        <v>Zara Holligan</v>
      </c>
      <c r="F824" s="116" t="str">
        <f>IFERROR(VLOOKUP(CONCATENATE(TEXT($B824,0),TEXT($C824,0),TEXT($D824,0)),'Input and Results'!$S:$V,F$1,),"")</f>
        <v>Maltman's Green</v>
      </c>
      <c r="G824" s="121">
        <f>IFERROR(VLOOKUP(CONCATENATE(TEXT($B824,0),TEXT($C824,0),TEXT($D824,0)),'Input and Results'!$S:$V,G$1,),"")</f>
        <v>47.69</v>
      </c>
      <c r="H824" s="122">
        <v>48.66</v>
      </c>
      <c r="I824" s="123"/>
      <c r="J824" s="124"/>
      <c r="M824" s="131" t="str">
        <f t="shared" si="824"/>
        <v>4</v>
      </c>
      <c r="N824" s="131" t="str">
        <f t="shared" si="825"/>
        <v>18</v>
      </c>
      <c r="O824" s="86" t="str">
        <f>IF(N824&lt;&gt;"",VLOOKUP($N824,'Events and Heat count'!$B:$D,2,)&amp;" - "&amp;VLOOKUP($N824,'Events and Heat count'!$B:$D,3,),"")</f>
        <v>Year 5 Girls - 50m Backstroke</v>
      </c>
      <c r="P824" s="86" t="str">
        <f t="shared" si="826"/>
        <v>2</v>
      </c>
      <c r="Q824" s="83" t="str">
        <f t="shared" si="856"/>
        <v>Zara Holligan</v>
      </c>
      <c r="R824" s="83" t="str">
        <f t="shared" si="857"/>
        <v>Maltman's Green</v>
      </c>
      <c r="S824" s="99" t="str">
        <f t="shared" si="885"/>
        <v>___________</v>
      </c>
    </row>
    <row r="825" spans="1:19" ht="20.100000000000001" customHeight="1" x14ac:dyDescent="0.2">
      <c r="A825" s="85" t="str">
        <f t="shared" si="883"/>
        <v>1825</v>
      </c>
      <c r="B825" s="83">
        <f t="shared" ref="B825:C825" si="889">B824</f>
        <v>18</v>
      </c>
      <c r="C825" s="117">
        <f t="shared" si="889"/>
        <v>2</v>
      </c>
      <c r="D825" s="118">
        <f t="shared" si="887"/>
        <v>5</v>
      </c>
      <c r="E825" s="116" t="str">
        <f>IFERROR(VLOOKUP(CONCATENATE(TEXT($B825,0),TEXT($C825,0),TEXT($D825,0)),'Input and Results'!$S:$V,E$1,),"")</f>
        <v>Mia Hickman</v>
      </c>
      <c r="F825" s="116" t="str">
        <f>IFERROR(VLOOKUP(CONCATENATE(TEXT($B825,0),TEXT($C825,0),TEXT($D825,0)),'Input and Results'!$S:$V,F$1,),"")</f>
        <v>Berkhamsted</v>
      </c>
      <c r="G825" s="121">
        <f>IFERROR(VLOOKUP(CONCATENATE(TEXT($B825,0),TEXT($C825,0),TEXT($D825,0)),'Input and Results'!$S:$V,G$1,),"")</f>
        <v>47.4</v>
      </c>
      <c r="H825" s="122">
        <v>48.37</v>
      </c>
      <c r="I825" s="123"/>
      <c r="J825" s="124"/>
      <c r="M825" s="131" t="str">
        <f t="shared" si="824"/>
        <v>5</v>
      </c>
      <c r="N825" s="131" t="str">
        <f t="shared" si="825"/>
        <v>18</v>
      </c>
      <c r="O825" s="86" t="str">
        <f>IF(N825&lt;&gt;"",VLOOKUP($N825,'Events and Heat count'!$B:$D,2,)&amp;" - "&amp;VLOOKUP($N825,'Events and Heat count'!$B:$D,3,),"")</f>
        <v>Year 5 Girls - 50m Backstroke</v>
      </c>
      <c r="P825" s="86" t="str">
        <f t="shared" si="826"/>
        <v>2</v>
      </c>
      <c r="Q825" s="83" t="str">
        <f t="shared" si="856"/>
        <v>Mia Hickman</v>
      </c>
      <c r="R825" s="83" t="str">
        <f t="shared" si="857"/>
        <v>Berkhamsted</v>
      </c>
      <c r="S825" s="99" t="str">
        <f t="shared" si="885"/>
        <v>___________</v>
      </c>
    </row>
    <row r="826" spans="1:19" ht="20.100000000000001" customHeight="1" x14ac:dyDescent="0.2">
      <c r="A826" s="85" t="str">
        <f t="shared" si="883"/>
        <v>1826</v>
      </c>
      <c r="B826" s="83">
        <f t="shared" ref="B826:C826" si="890">B825</f>
        <v>18</v>
      </c>
      <c r="C826" s="117">
        <f t="shared" si="890"/>
        <v>2</v>
      </c>
      <c r="D826" s="118">
        <f t="shared" si="887"/>
        <v>6</v>
      </c>
      <c r="E826" s="116" t="str">
        <f>IFERROR(VLOOKUP(CONCATENATE(TEXT($B826,0),TEXT($C826,0),TEXT($D826,0)),'Input and Results'!$S:$V,E$1,),"")</f>
        <v>Yasmin Meadows</v>
      </c>
      <c r="F826" s="116" t="str">
        <f>IFERROR(VLOOKUP(CONCATENATE(TEXT($B826,0),TEXT($C826,0),TEXT($D826,0)),'Input and Results'!$S:$V,F$1,),"")</f>
        <v>St John Fisher</v>
      </c>
      <c r="G826" s="121">
        <f>IFERROR(VLOOKUP(CONCATENATE(TEXT($B826,0),TEXT($C826,0),TEXT($D826,0)),'Input and Results'!$S:$V,G$1,),"")</f>
        <v>48</v>
      </c>
      <c r="H826" s="122">
        <v>199.98</v>
      </c>
      <c r="I826" s="123"/>
      <c r="J826" s="124"/>
      <c r="M826" s="131" t="str">
        <f t="shared" si="824"/>
        <v>6</v>
      </c>
      <c r="N826" s="131" t="str">
        <f t="shared" si="825"/>
        <v>18</v>
      </c>
      <c r="O826" s="86" t="str">
        <f>IF(N826&lt;&gt;"",VLOOKUP($N826,'Events and Heat count'!$B:$D,2,)&amp;" - "&amp;VLOOKUP($N826,'Events and Heat count'!$B:$D,3,),"")</f>
        <v>Year 5 Girls - 50m Backstroke</v>
      </c>
      <c r="P826" s="86" t="str">
        <f t="shared" si="826"/>
        <v>2</v>
      </c>
      <c r="Q826" s="83" t="str">
        <f t="shared" si="856"/>
        <v>Yasmin Meadows</v>
      </c>
      <c r="R826" s="83" t="str">
        <f t="shared" si="857"/>
        <v>St John Fisher</v>
      </c>
      <c r="S826" s="99" t="str">
        <f t="shared" si="885"/>
        <v>___________</v>
      </c>
    </row>
    <row r="827" spans="1:19" ht="20.100000000000001" customHeight="1" x14ac:dyDescent="0.2">
      <c r="A827" s="85" t="str">
        <f t="shared" si="883"/>
        <v>1827</v>
      </c>
      <c r="B827" s="83">
        <f t="shared" ref="B827:C827" si="891">B826</f>
        <v>18</v>
      </c>
      <c r="C827" s="117">
        <f t="shared" si="891"/>
        <v>2</v>
      </c>
      <c r="D827" s="118">
        <f t="shared" si="887"/>
        <v>7</v>
      </c>
      <c r="E827" s="116" t="str">
        <f>IFERROR(VLOOKUP(CONCATENATE(TEXT($B827,0),TEXT($C827,0),TEXT($D827,0)),'Input and Results'!$S:$V,E$1,),"")</f>
        <v>Tilly Larner</v>
      </c>
      <c r="F827" s="116" t="str">
        <f>IFERROR(VLOOKUP(CONCATENATE(TEXT($B827,0),TEXT($C827,0),TEXT($D827,0)),'Input and Results'!$S:$V,F$1,),"")</f>
        <v>Stormont</v>
      </c>
      <c r="G827" s="121">
        <f>IFERROR(VLOOKUP(CONCATENATE(TEXT($B827,0),TEXT($C827,0),TEXT($D827,0)),'Input and Results'!$S:$V,G$1,),"")</f>
        <v>48.45</v>
      </c>
      <c r="H827" s="122">
        <v>44.2</v>
      </c>
      <c r="I827" s="123"/>
      <c r="J827" s="124"/>
      <c r="M827" s="131" t="str">
        <f t="shared" si="824"/>
        <v>7</v>
      </c>
      <c r="N827" s="131" t="str">
        <f t="shared" si="825"/>
        <v>18</v>
      </c>
      <c r="O827" s="86" t="str">
        <f>IF(N827&lt;&gt;"",VLOOKUP($N827,'Events and Heat count'!$B:$D,2,)&amp;" - "&amp;VLOOKUP($N827,'Events and Heat count'!$B:$D,3,),"")</f>
        <v>Year 5 Girls - 50m Backstroke</v>
      </c>
      <c r="P827" s="86" t="str">
        <f t="shared" si="826"/>
        <v>2</v>
      </c>
      <c r="Q827" s="83" t="str">
        <f t="shared" si="856"/>
        <v>Tilly Larner</v>
      </c>
      <c r="R827" s="83" t="str">
        <f t="shared" si="857"/>
        <v>Stormont</v>
      </c>
      <c r="S827" s="99" t="str">
        <f t="shared" si="885"/>
        <v>___________</v>
      </c>
    </row>
    <row r="828" spans="1:19" ht="20.100000000000001" customHeight="1" x14ac:dyDescent="0.2">
      <c r="A828" s="85" t="str">
        <f t="shared" si="883"/>
        <v>1828</v>
      </c>
      <c r="B828" s="83">
        <f t="shared" ref="B828:C828" si="892">B827</f>
        <v>18</v>
      </c>
      <c r="C828" s="117">
        <f t="shared" si="892"/>
        <v>2</v>
      </c>
      <c r="D828" s="118">
        <f t="shared" si="887"/>
        <v>8</v>
      </c>
      <c r="E828" s="116" t="str">
        <f>IFERROR(VLOOKUP(CONCATENATE(TEXT($B828,0),TEXT($C828,0),TEXT($D828,0)),'Input and Results'!$S:$V,E$1,),"")</f>
        <v>Lia Armstrong</v>
      </c>
      <c r="F828" s="116" t="str">
        <f>IFERROR(VLOOKUP(CONCATENATE(TEXT($B828,0),TEXT($C828,0),TEXT($D828,0)),'Input and Results'!$S:$V,F$1,),"")</f>
        <v>Great Missenden</v>
      </c>
      <c r="G828" s="121">
        <f>IFERROR(VLOOKUP(CONCATENATE(TEXT($B828,0),TEXT($C828,0),TEXT($D828,0)),'Input and Results'!$S:$V,G$1,),"")</f>
        <v>50.1</v>
      </c>
      <c r="H828" s="122">
        <v>50.65</v>
      </c>
      <c r="I828" s="123"/>
      <c r="J828" s="124"/>
      <c r="M828" s="131" t="str">
        <f t="shared" si="824"/>
        <v>8</v>
      </c>
      <c r="N828" s="131" t="str">
        <f t="shared" si="825"/>
        <v>18</v>
      </c>
      <c r="O828" s="86" t="str">
        <f>IF(N828&lt;&gt;"",VLOOKUP($N828,'Events and Heat count'!$B:$D,2,)&amp;" - "&amp;VLOOKUP($N828,'Events and Heat count'!$B:$D,3,),"")</f>
        <v>Year 5 Girls - 50m Backstroke</v>
      </c>
      <c r="P828" s="86" t="str">
        <f t="shared" si="826"/>
        <v>2</v>
      </c>
      <c r="Q828" s="83" t="str">
        <f t="shared" si="856"/>
        <v>Lia Armstrong</v>
      </c>
      <c r="R828" s="83" t="str">
        <f t="shared" si="857"/>
        <v>Great Missenden</v>
      </c>
      <c r="S828" s="99" t="str">
        <f t="shared" si="885"/>
        <v>___________</v>
      </c>
    </row>
    <row r="829" spans="1:19" s="87" customFormat="1" ht="249.95" customHeight="1" x14ac:dyDescent="0.2">
      <c r="B829" s="87">
        <f t="shared" ref="B829:C829" si="893">B828</f>
        <v>18</v>
      </c>
      <c r="C829" s="117">
        <f t="shared" si="893"/>
        <v>2</v>
      </c>
      <c r="D829" s="117"/>
      <c r="E829" s="117"/>
      <c r="F829" s="117"/>
      <c r="G829" s="117"/>
      <c r="H829" s="117"/>
      <c r="I829" s="125"/>
      <c r="J829" s="125"/>
      <c r="M829" s="104" t="str">
        <f t="shared" si="824"/>
        <v/>
      </c>
      <c r="N829" s="104" t="str">
        <f t="shared" si="825"/>
        <v/>
      </c>
      <c r="O829" s="86" t="str">
        <f>IF(N829&lt;&gt;"",VLOOKUP($N829,'Events and Heat count'!$B:$D,2,)&amp;" - "&amp;VLOOKUP($N829,'Events and Heat count'!$B:$D,3,),"")</f>
        <v/>
      </c>
      <c r="P829" s="86" t="str">
        <f t="shared" si="826"/>
        <v/>
      </c>
      <c r="Q829" s="83" t="str">
        <f t="shared" si="856"/>
        <v/>
      </c>
      <c r="R829" s="83" t="str">
        <f t="shared" si="857"/>
        <v/>
      </c>
      <c r="S829" s="99" t="str">
        <f t="shared" si="885"/>
        <v/>
      </c>
    </row>
    <row r="830" spans="1:19" ht="20.100000000000001" customHeight="1" x14ac:dyDescent="0.2">
      <c r="B830" s="83">
        <f t="shared" ref="B830" si="894">B829</f>
        <v>18</v>
      </c>
      <c r="C830" s="103" t="s">
        <v>368</v>
      </c>
      <c r="D830" s="119">
        <f>D816</f>
        <v>18</v>
      </c>
      <c r="E830" s="103" t="str">
        <f t="shared" ref="E830:F830" si="895">E816</f>
        <v>Year 5 Girls</v>
      </c>
      <c r="F830" s="103" t="str">
        <f t="shared" si="895"/>
        <v>50m Backstroke</v>
      </c>
      <c r="G830" s="103"/>
      <c r="H830" s="103"/>
      <c r="I830" s="120"/>
      <c r="J830" s="120"/>
      <c r="M830" s="104" t="str">
        <f t="shared" si="824"/>
        <v/>
      </c>
      <c r="N830" s="104" t="str">
        <f t="shared" si="825"/>
        <v/>
      </c>
      <c r="O830" s="86" t="str">
        <f>IF(N830&lt;&gt;"",VLOOKUP($N830,'Events and Heat count'!$B:$D,2,)&amp;" - "&amp;VLOOKUP($N830,'Events and Heat count'!$B:$D,3,),"")</f>
        <v/>
      </c>
      <c r="P830" s="86" t="str">
        <f t="shared" si="826"/>
        <v/>
      </c>
      <c r="Q830" s="83" t="str">
        <f t="shared" si="856"/>
        <v/>
      </c>
      <c r="R830" s="83" t="str">
        <f t="shared" si="857"/>
        <v/>
      </c>
      <c r="S830" s="99" t="str">
        <f t="shared" si="885"/>
        <v/>
      </c>
    </row>
    <row r="831" spans="1:19" s="87" customFormat="1" ht="5.0999999999999996" customHeight="1" x14ac:dyDescent="0.2">
      <c r="B831" s="87">
        <f t="shared" ref="B831" si="896">B830</f>
        <v>18</v>
      </c>
      <c r="C831" s="117"/>
      <c r="D831" s="117"/>
      <c r="E831" s="117"/>
      <c r="F831" s="117"/>
      <c r="G831" s="117"/>
      <c r="H831" s="117"/>
      <c r="I831" s="125"/>
      <c r="J831" s="125"/>
      <c r="M831" s="104" t="str">
        <f t="shared" si="824"/>
        <v/>
      </c>
      <c r="N831" s="104" t="str">
        <f t="shared" si="825"/>
        <v/>
      </c>
      <c r="O831" s="86" t="str">
        <f>IF(N831&lt;&gt;"",VLOOKUP($N831,'Events and Heat count'!$B:$D,2,)&amp;" - "&amp;VLOOKUP($N831,'Events and Heat count'!$B:$D,3,),"")</f>
        <v/>
      </c>
      <c r="P831" s="86" t="str">
        <f t="shared" si="826"/>
        <v/>
      </c>
      <c r="Q831" s="83" t="str">
        <f t="shared" si="856"/>
        <v/>
      </c>
      <c r="R831" s="83" t="str">
        <f t="shared" si="857"/>
        <v/>
      </c>
      <c r="S831" s="99" t="str">
        <f t="shared" si="885"/>
        <v/>
      </c>
    </row>
    <row r="832" spans="1:19" ht="15" customHeight="1" x14ac:dyDescent="0.2">
      <c r="A832" s="85"/>
      <c r="B832" s="83">
        <f t="shared" ref="B832" si="897">B831</f>
        <v>18</v>
      </c>
      <c r="C832" s="117">
        <f>E832</f>
        <v>3</v>
      </c>
      <c r="D832" s="103" t="s">
        <v>367</v>
      </c>
      <c r="E832" s="119">
        <v>3</v>
      </c>
      <c r="M832" s="104" t="str">
        <f t="shared" si="824"/>
        <v/>
      </c>
      <c r="N832" s="104" t="str">
        <f t="shared" si="825"/>
        <v/>
      </c>
      <c r="O832" s="86" t="str">
        <f>IF(N832&lt;&gt;"",VLOOKUP($N832,'Events and Heat count'!$B:$D,2,)&amp;" - "&amp;VLOOKUP($N832,'Events and Heat count'!$B:$D,3,),"")</f>
        <v/>
      </c>
      <c r="P832" s="86" t="str">
        <f t="shared" si="826"/>
        <v/>
      </c>
      <c r="Q832" s="83" t="str">
        <f t="shared" si="856"/>
        <v/>
      </c>
      <c r="R832" s="83" t="str">
        <f t="shared" si="857"/>
        <v/>
      </c>
      <c r="S832" s="99" t="str">
        <f t="shared" si="885"/>
        <v/>
      </c>
    </row>
    <row r="833" spans="1:19" ht="5.0999999999999996" customHeight="1" x14ac:dyDescent="0.2">
      <c r="A833" s="85"/>
      <c r="B833" s="83">
        <f t="shared" ref="B833" si="898">B832</f>
        <v>18</v>
      </c>
      <c r="C833" s="117">
        <f>C832</f>
        <v>3</v>
      </c>
      <c r="M833" s="104" t="str">
        <f t="shared" si="824"/>
        <v/>
      </c>
      <c r="N833" s="104" t="str">
        <f t="shared" si="825"/>
        <v/>
      </c>
      <c r="O833" s="86" t="str">
        <f>IF(N833&lt;&gt;"",VLOOKUP($N833,'Events and Heat count'!$B:$D,2,)&amp;" - "&amp;VLOOKUP($N833,'Events and Heat count'!$B:$D,3,),"")</f>
        <v/>
      </c>
      <c r="P833" s="86" t="str">
        <f t="shared" si="826"/>
        <v/>
      </c>
      <c r="Q833" s="83" t="str">
        <f t="shared" si="856"/>
        <v/>
      </c>
      <c r="R833" s="83" t="str">
        <f t="shared" si="857"/>
        <v/>
      </c>
      <c r="S833" s="99" t="str">
        <f t="shared" si="885"/>
        <v/>
      </c>
    </row>
    <row r="834" spans="1:19" ht="15" customHeight="1" x14ac:dyDescent="0.2">
      <c r="A834" s="85"/>
      <c r="B834" s="83">
        <f t="shared" ref="B834:C834" si="899">B833</f>
        <v>18</v>
      </c>
      <c r="C834" s="117">
        <f t="shared" si="899"/>
        <v>3</v>
      </c>
      <c r="D834" s="103" t="s">
        <v>366</v>
      </c>
      <c r="E834" s="103" t="s">
        <v>369</v>
      </c>
      <c r="F834" s="103" t="s">
        <v>374</v>
      </c>
      <c r="G834" s="103" t="s">
        <v>380</v>
      </c>
      <c r="H834" s="103"/>
      <c r="I834" s="120" t="s">
        <v>381</v>
      </c>
      <c r="J834" s="120" t="s">
        <v>382</v>
      </c>
      <c r="M834" s="104" t="str">
        <f t="shared" si="824"/>
        <v/>
      </c>
      <c r="N834" s="104" t="str">
        <f t="shared" si="825"/>
        <v/>
      </c>
      <c r="O834" s="86" t="str">
        <f>IF(N834&lt;&gt;"",VLOOKUP($N834,'Events and Heat count'!$B:$D,2,)&amp;" - "&amp;VLOOKUP($N834,'Events and Heat count'!$B:$D,3,),"")</f>
        <v/>
      </c>
      <c r="P834" s="86" t="str">
        <f t="shared" si="826"/>
        <v/>
      </c>
      <c r="Q834" s="83" t="str">
        <f t="shared" si="856"/>
        <v/>
      </c>
      <c r="R834" s="83" t="str">
        <f t="shared" si="857"/>
        <v/>
      </c>
      <c r="S834" s="99" t="str">
        <f t="shared" si="885"/>
        <v/>
      </c>
    </row>
    <row r="835" spans="1:19" ht="20.100000000000001" customHeight="1" x14ac:dyDescent="0.2">
      <c r="A835" s="85" t="str">
        <f>CONCATENATE(TEXT($B835,0),TEXT($C835,0),TEXT($D835,0))</f>
        <v>1831</v>
      </c>
      <c r="B835" s="83">
        <f t="shared" ref="B835:C835" si="900">B834</f>
        <v>18</v>
      </c>
      <c r="C835" s="117">
        <f t="shared" si="900"/>
        <v>3</v>
      </c>
      <c r="D835" s="118">
        <v>1</v>
      </c>
      <c r="E835" s="116" t="str">
        <f>IFERROR(VLOOKUP(CONCATENATE(TEXT($B835,0),TEXT($C835,0),TEXT($D835,0)),'Input and Results'!$S:$V,E$1,),"")</f>
        <v>Selena Rogers</v>
      </c>
      <c r="F835" s="116" t="str">
        <f>IFERROR(VLOOKUP(CONCATENATE(TEXT($B835,0),TEXT($C835,0),TEXT($D835,0)),'Input and Results'!$S:$V,F$1,),"")</f>
        <v>Heatherton House</v>
      </c>
      <c r="G835" s="121">
        <f>IFERROR(VLOOKUP(CONCATENATE(TEXT($B835,0),TEXT($C835,0),TEXT($D835,0)),'Input and Results'!$S:$V,G$1,),"")</f>
        <v>47.22</v>
      </c>
      <c r="H835" s="122">
        <v>47.6</v>
      </c>
      <c r="I835" s="123"/>
      <c r="J835" s="124"/>
      <c r="M835" s="131" t="str">
        <f t="shared" si="824"/>
        <v>1</v>
      </c>
      <c r="N835" s="131" t="str">
        <f t="shared" si="825"/>
        <v>18</v>
      </c>
      <c r="O835" s="86" t="str">
        <f>IF(N835&lt;&gt;"",VLOOKUP($N835,'Events and Heat count'!$B:$D,2,)&amp;" - "&amp;VLOOKUP($N835,'Events and Heat count'!$B:$D,3,),"")</f>
        <v>Year 5 Girls - 50m Backstroke</v>
      </c>
      <c r="P835" s="86" t="str">
        <f t="shared" si="826"/>
        <v>3</v>
      </c>
      <c r="Q835" s="83" t="str">
        <f t="shared" si="856"/>
        <v>Selena Rogers</v>
      </c>
      <c r="R835" s="83" t="str">
        <f t="shared" si="857"/>
        <v>Heatherton House</v>
      </c>
      <c r="S835" s="99" t="str">
        <f t="shared" si="885"/>
        <v>___________</v>
      </c>
    </row>
    <row r="836" spans="1:19" ht="20.100000000000001" customHeight="1" x14ac:dyDescent="0.2">
      <c r="A836" s="85" t="str">
        <f t="shared" ref="A836:A842" si="901">CONCATENATE(TEXT($B836,0),TEXT($C836,0),TEXT($D836,0))</f>
        <v>1832</v>
      </c>
      <c r="B836" s="83">
        <f t="shared" ref="B836:C836" si="902">B835</f>
        <v>18</v>
      </c>
      <c r="C836" s="117">
        <f t="shared" si="902"/>
        <v>3</v>
      </c>
      <c r="D836" s="118">
        <f>D835+1</f>
        <v>2</v>
      </c>
      <c r="E836" s="116" t="str">
        <f>IFERROR(VLOOKUP(CONCATENATE(TEXT($B836,0),TEXT($C836,0),TEXT($D836,0)),'Input and Results'!$S:$V,E$1,),"")</f>
        <v>Christina Soulsby</v>
      </c>
      <c r="F836" s="116" t="str">
        <f>IFERROR(VLOOKUP(CONCATENATE(TEXT($B836,0),TEXT($C836,0),TEXT($D836,0)),'Input and Results'!$S:$V,F$1,),"")</f>
        <v>Berkhamsted</v>
      </c>
      <c r="G836" s="121">
        <f>IFERROR(VLOOKUP(CONCATENATE(TEXT($B836,0),TEXT($C836,0),TEXT($D836,0)),'Input and Results'!$S:$V,G$1,),"")</f>
        <v>46.47</v>
      </c>
      <c r="H836" s="122">
        <v>43.68</v>
      </c>
      <c r="I836" s="123"/>
      <c r="J836" s="124"/>
      <c r="M836" s="131" t="str">
        <f t="shared" si="824"/>
        <v>2</v>
      </c>
      <c r="N836" s="131" t="str">
        <f t="shared" si="825"/>
        <v>18</v>
      </c>
      <c r="O836" s="86" t="str">
        <f>IF(N836&lt;&gt;"",VLOOKUP($N836,'Events and Heat count'!$B:$D,2,)&amp;" - "&amp;VLOOKUP($N836,'Events and Heat count'!$B:$D,3,),"")</f>
        <v>Year 5 Girls - 50m Backstroke</v>
      </c>
      <c r="P836" s="86" t="str">
        <f t="shared" si="826"/>
        <v>3</v>
      </c>
      <c r="Q836" s="83" t="str">
        <f t="shared" si="856"/>
        <v>Christina Soulsby</v>
      </c>
      <c r="R836" s="83" t="str">
        <f t="shared" si="857"/>
        <v>Berkhamsted</v>
      </c>
      <c r="S836" s="99" t="str">
        <f t="shared" si="885"/>
        <v>___________</v>
      </c>
    </row>
    <row r="837" spans="1:19" ht="20.100000000000001" customHeight="1" x14ac:dyDescent="0.2">
      <c r="A837" s="85" t="str">
        <f t="shared" si="901"/>
        <v>1833</v>
      </c>
      <c r="B837" s="83">
        <f t="shared" ref="B837:C837" si="903">B836</f>
        <v>18</v>
      </c>
      <c r="C837" s="117">
        <f t="shared" si="903"/>
        <v>3</v>
      </c>
      <c r="D837" s="118">
        <f t="shared" ref="D837:D842" si="904">D836+1</f>
        <v>3</v>
      </c>
      <c r="E837" s="116" t="str">
        <f>IFERROR(VLOOKUP(CONCATENATE(TEXT($B837,0),TEXT($C837,0),TEXT($D837,0)),'Input and Results'!$S:$V,E$1,),"")</f>
        <v>Jemimah Donn</v>
      </c>
      <c r="F837" s="116" t="str">
        <f>IFERROR(VLOOKUP(CONCATENATE(TEXT($B837,0),TEXT($C837,0),TEXT($D837,0)),'Input and Results'!$S:$V,F$1,),"")</f>
        <v>Chesham Prep</v>
      </c>
      <c r="G837" s="121">
        <f>IFERROR(VLOOKUP(CONCATENATE(TEXT($B837,0),TEXT($C837,0),TEXT($D837,0)),'Input and Results'!$S:$V,G$1,),"")</f>
        <v>45.94</v>
      </c>
      <c r="H837" s="122">
        <v>46.98</v>
      </c>
      <c r="I837" s="123"/>
      <c r="J837" s="124"/>
      <c r="M837" s="131" t="str">
        <f t="shared" ref="M837:M900" si="905">IF($A837&lt;&gt;0,MID($A837,4,1),"")</f>
        <v>3</v>
      </c>
      <c r="N837" s="131" t="str">
        <f t="shared" ref="N837:N900" si="906">IF($A837&lt;&gt;0,MID($A837,1,2),"")</f>
        <v>18</v>
      </c>
      <c r="O837" s="86" t="str">
        <f>IF(N837&lt;&gt;"",VLOOKUP($N837,'Events and Heat count'!$B:$D,2,)&amp;" - "&amp;VLOOKUP($N837,'Events and Heat count'!$B:$D,3,),"")</f>
        <v>Year 5 Girls - 50m Backstroke</v>
      </c>
      <c r="P837" s="86" t="str">
        <f t="shared" ref="P837:P900" si="907">IF($A837&lt;&gt;0,MID($A837,3,1),"")</f>
        <v>3</v>
      </c>
      <c r="Q837" s="83" t="str">
        <f t="shared" si="856"/>
        <v>Jemimah Donn</v>
      </c>
      <c r="R837" s="83" t="str">
        <f t="shared" si="857"/>
        <v>Chesham Prep</v>
      </c>
      <c r="S837" s="99" t="str">
        <f t="shared" si="885"/>
        <v>___________</v>
      </c>
    </row>
    <row r="838" spans="1:19" ht="20.100000000000001" customHeight="1" x14ac:dyDescent="0.2">
      <c r="A838" s="85" t="str">
        <f t="shared" si="901"/>
        <v>1834</v>
      </c>
      <c r="B838" s="83">
        <f t="shared" ref="B838:C838" si="908">B837</f>
        <v>18</v>
      </c>
      <c r="C838" s="117">
        <f t="shared" si="908"/>
        <v>3</v>
      </c>
      <c r="D838" s="118">
        <f t="shared" si="904"/>
        <v>4</v>
      </c>
      <c r="E838" s="116" t="str">
        <f>IFERROR(VLOOKUP(CONCATENATE(TEXT($B838,0),TEXT($C838,0),TEXT($D838,0)),'Input and Results'!$S:$V,E$1,),"")</f>
        <v>Molly Hagan</v>
      </c>
      <c r="F838" s="116" t="str">
        <f>IFERROR(VLOOKUP(CONCATENATE(TEXT($B838,0),TEXT($C838,0),TEXT($D838,0)),'Input and Results'!$S:$V,F$1,),"")</f>
        <v>Heath Mount</v>
      </c>
      <c r="G838" s="121">
        <f>IFERROR(VLOOKUP(CONCATENATE(TEXT($B838,0),TEXT($C838,0),TEXT($D838,0)),'Input and Results'!$S:$V,G$1,),"")</f>
        <v>45.72</v>
      </c>
      <c r="H838" s="122">
        <v>44.77</v>
      </c>
      <c r="I838" s="123"/>
      <c r="J838" s="124"/>
      <c r="M838" s="131" t="str">
        <f t="shared" si="905"/>
        <v>4</v>
      </c>
      <c r="N838" s="131" t="str">
        <f t="shared" si="906"/>
        <v>18</v>
      </c>
      <c r="O838" s="86" t="str">
        <f>IF(N838&lt;&gt;"",VLOOKUP($N838,'Events and Heat count'!$B:$D,2,)&amp;" - "&amp;VLOOKUP($N838,'Events and Heat count'!$B:$D,3,),"")</f>
        <v>Year 5 Girls - 50m Backstroke</v>
      </c>
      <c r="P838" s="86" t="str">
        <f t="shared" si="907"/>
        <v>3</v>
      </c>
      <c r="Q838" s="83" t="str">
        <f t="shared" si="856"/>
        <v>Molly Hagan</v>
      </c>
      <c r="R838" s="83" t="str">
        <f t="shared" si="857"/>
        <v>Heath Mount</v>
      </c>
      <c r="S838" s="99" t="str">
        <f t="shared" si="885"/>
        <v>___________</v>
      </c>
    </row>
    <row r="839" spans="1:19" ht="20.100000000000001" customHeight="1" x14ac:dyDescent="0.2">
      <c r="A839" s="85" t="str">
        <f t="shared" si="901"/>
        <v>1835</v>
      </c>
      <c r="B839" s="83">
        <f t="shared" ref="B839:C839" si="909">B838</f>
        <v>18</v>
      </c>
      <c r="C839" s="117">
        <f t="shared" si="909"/>
        <v>3</v>
      </c>
      <c r="D839" s="118">
        <f t="shared" si="904"/>
        <v>5</v>
      </c>
      <c r="E839" s="116" t="str">
        <f>IFERROR(VLOOKUP(CONCATENATE(TEXT($B839,0),TEXT($C839,0),TEXT($D839,0)),'Input and Results'!$S:$V,E$1,),"")</f>
        <v>Amber Harber</v>
      </c>
      <c r="F839" s="116" t="str">
        <f>IFERROR(VLOOKUP(CONCATENATE(TEXT($B839,0),TEXT($C839,0),TEXT($D839,0)),'Input and Results'!$S:$V,F$1,),"")</f>
        <v>Killigrew</v>
      </c>
      <c r="G839" s="121">
        <f>IFERROR(VLOOKUP(CONCATENATE(TEXT($B839,0),TEXT($C839,0),TEXT($D839,0)),'Input and Results'!$S:$V,G$1,),"")</f>
        <v>45.2</v>
      </c>
      <c r="H839" s="122">
        <v>48.69</v>
      </c>
      <c r="I839" s="123"/>
      <c r="J839" s="124"/>
      <c r="M839" s="131" t="str">
        <f t="shared" si="905"/>
        <v>5</v>
      </c>
      <c r="N839" s="131" t="str">
        <f t="shared" si="906"/>
        <v>18</v>
      </c>
      <c r="O839" s="86" t="str">
        <f>IF(N839&lt;&gt;"",VLOOKUP($N839,'Events and Heat count'!$B:$D,2,)&amp;" - "&amp;VLOOKUP($N839,'Events and Heat count'!$B:$D,3,),"")</f>
        <v>Year 5 Girls - 50m Backstroke</v>
      </c>
      <c r="P839" s="86" t="str">
        <f t="shared" si="907"/>
        <v>3</v>
      </c>
      <c r="Q839" s="83" t="str">
        <f t="shared" si="856"/>
        <v>Amber Harber</v>
      </c>
      <c r="R839" s="83" t="str">
        <f t="shared" si="857"/>
        <v>Killigrew</v>
      </c>
      <c r="S839" s="99" t="str">
        <f t="shared" si="885"/>
        <v>___________</v>
      </c>
    </row>
    <row r="840" spans="1:19" ht="20.100000000000001" customHeight="1" x14ac:dyDescent="0.2">
      <c r="A840" s="85" t="str">
        <f t="shared" si="901"/>
        <v>1836</v>
      </c>
      <c r="B840" s="83">
        <f t="shared" ref="B840:C840" si="910">B839</f>
        <v>18</v>
      </c>
      <c r="C840" s="117">
        <f t="shared" si="910"/>
        <v>3</v>
      </c>
      <c r="D840" s="118">
        <f t="shared" si="904"/>
        <v>6</v>
      </c>
      <c r="E840" s="116" t="str">
        <f>IFERROR(VLOOKUP(CONCATENATE(TEXT($B840,0),TEXT($C840,0),TEXT($D840,0)),'Input and Results'!$S:$V,E$1,),"")</f>
        <v>Arabella Ward</v>
      </c>
      <c r="F840" s="116" t="str">
        <f>IFERROR(VLOOKUP(CONCATENATE(TEXT($B840,0),TEXT($C840,0),TEXT($D840,0)),'Input and Results'!$S:$V,F$1,),"")</f>
        <v>Bedford Girls</v>
      </c>
      <c r="G840" s="121">
        <f>IFERROR(VLOOKUP(CONCATENATE(TEXT($B840,0),TEXT($C840,0),TEXT($D840,0)),'Input and Results'!$S:$V,G$1,),"")</f>
        <v>45.81</v>
      </c>
      <c r="H840" s="122">
        <v>44.49</v>
      </c>
      <c r="I840" s="123"/>
      <c r="J840" s="124"/>
      <c r="M840" s="131" t="str">
        <f t="shared" si="905"/>
        <v>6</v>
      </c>
      <c r="N840" s="131" t="str">
        <f t="shared" si="906"/>
        <v>18</v>
      </c>
      <c r="O840" s="86" t="str">
        <f>IF(N840&lt;&gt;"",VLOOKUP($N840,'Events and Heat count'!$B:$D,2,)&amp;" - "&amp;VLOOKUP($N840,'Events and Heat count'!$B:$D,3,),"")</f>
        <v>Year 5 Girls - 50m Backstroke</v>
      </c>
      <c r="P840" s="86" t="str">
        <f t="shared" si="907"/>
        <v>3</v>
      </c>
      <c r="Q840" s="83" t="str">
        <f t="shared" si="856"/>
        <v>Arabella Ward</v>
      </c>
      <c r="R840" s="83" t="str">
        <f t="shared" si="857"/>
        <v>Bedford Girls</v>
      </c>
      <c r="S840" s="99" t="str">
        <f t="shared" si="885"/>
        <v>___________</v>
      </c>
    </row>
    <row r="841" spans="1:19" ht="20.100000000000001" customHeight="1" x14ac:dyDescent="0.2">
      <c r="A841" s="85" t="str">
        <f t="shared" si="901"/>
        <v>1837</v>
      </c>
      <c r="B841" s="83">
        <f t="shared" ref="B841:C841" si="911">B840</f>
        <v>18</v>
      </c>
      <c r="C841" s="117">
        <f t="shared" si="911"/>
        <v>3</v>
      </c>
      <c r="D841" s="118">
        <f t="shared" si="904"/>
        <v>7</v>
      </c>
      <c r="E841" s="116" t="str">
        <f>IFERROR(VLOOKUP(CONCATENATE(TEXT($B841,0),TEXT($C841,0),TEXT($D841,0)),'Input and Results'!$S:$V,E$1,),"")</f>
        <v>Maisie Dickinson</v>
      </c>
      <c r="F841" s="116" t="str">
        <f>IFERROR(VLOOKUP(CONCATENATE(TEXT($B841,0),TEXT($C841,0),TEXT($D841,0)),'Input and Results'!$S:$V,F$1,),"")</f>
        <v>High March</v>
      </c>
      <c r="G841" s="121">
        <f>IFERROR(VLOOKUP(CONCATENATE(TEXT($B841,0),TEXT($C841,0),TEXT($D841,0)),'Input and Results'!$S:$V,G$1,),"")</f>
        <v>46.31</v>
      </c>
      <c r="H841" s="122">
        <v>44.74</v>
      </c>
      <c r="I841" s="123"/>
      <c r="J841" s="124"/>
      <c r="M841" s="131" t="str">
        <f t="shared" si="905"/>
        <v>7</v>
      </c>
      <c r="N841" s="131" t="str">
        <f t="shared" si="906"/>
        <v>18</v>
      </c>
      <c r="O841" s="86" t="str">
        <f>IF(N841&lt;&gt;"",VLOOKUP($N841,'Events and Heat count'!$B:$D,2,)&amp;" - "&amp;VLOOKUP($N841,'Events and Heat count'!$B:$D,3,),"")</f>
        <v>Year 5 Girls - 50m Backstroke</v>
      </c>
      <c r="P841" s="86" t="str">
        <f t="shared" si="907"/>
        <v>3</v>
      </c>
      <c r="Q841" s="83" t="str">
        <f t="shared" si="856"/>
        <v>Maisie Dickinson</v>
      </c>
      <c r="R841" s="83" t="str">
        <f t="shared" si="857"/>
        <v>High March</v>
      </c>
      <c r="S841" s="99" t="str">
        <f t="shared" si="885"/>
        <v>___________</v>
      </c>
    </row>
    <row r="842" spans="1:19" ht="20.100000000000001" customHeight="1" x14ac:dyDescent="0.2">
      <c r="A842" s="85" t="str">
        <f t="shared" si="901"/>
        <v>1838</v>
      </c>
      <c r="B842" s="83">
        <f t="shared" ref="B842:C842" si="912">B841</f>
        <v>18</v>
      </c>
      <c r="C842" s="117">
        <f t="shared" si="912"/>
        <v>3</v>
      </c>
      <c r="D842" s="118">
        <f t="shared" si="904"/>
        <v>8</v>
      </c>
      <c r="E842" s="116" t="str">
        <f>IFERROR(VLOOKUP(CONCATENATE(TEXT($B842,0),TEXT($C842,0),TEXT($D842,0)),'Input and Results'!$S:$V,E$1,),"")</f>
        <v>Amelia Dewar</v>
      </c>
      <c r="F842" s="116" t="str">
        <f>IFERROR(VLOOKUP(CONCATENATE(TEXT($B842,0),TEXT($C842,0),TEXT($D842,0)),'Input and Results'!$S:$V,F$1,),"")</f>
        <v>Berkhamsted</v>
      </c>
      <c r="G842" s="121">
        <f>IFERROR(VLOOKUP(CONCATENATE(TEXT($B842,0),TEXT($C842,0),TEXT($D842,0)),'Input and Results'!$S:$V,G$1,),"")</f>
        <v>46.82</v>
      </c>
      <c r="H842" s="122">
        <v>45.64</v>
      </c>
      <c r="I842" s="123"/>
      <c r="J842" s="124"/>
      <c r="M842" s="131" t="str">
        <f t="shared" si="905"/>
        <v>8</v>
      </c>
      <c r="N842" s="131" t="str">
        <f t="shared" si="906"/>
        <v>18</v>
      </c>
      <c r="O842" s="86" t="str">
        <f>IF(N842&lt;&gt;"",VLOOKUP($N842,'Events and Heat count'!$B:$D,2,)&amp;" - "&amp;VLOOKUP($N842,'Events and Heat count'!$B:$D,3,),"")</f>
        <v>Year 5 Girls - 50m Backstroke</v>
      </c>
      <c r="P842" s="86" t="str">
        <f t="shared" si="907"/>
        <v>3</v>
      </c>
      <c r="Q842" s="83" t="str">
        <f t="shared" si="856"/>
        <v>Amelia Dewar</v>
      </c>
      <c r="R842" s="83" t="str">
        <f t="shared" si="857"/>
        <v>Berkhamsted</v>
      </c>
      <c r="S842" s="99" t="str">
        <f t="shared" si="885"/>
        <v>___________</v>
      </c>
    </row>
    <row r="843" spans="1:19" s="87" customFormat="1" ht="249.95" customHeight="1" x14ac:dyDescent="0.2">
      <c r="B843" s="87">
        <f t="shared" ref="B843:C843" si="913">B842</f>
        <v>18</v>
      </c>
      <c r="C843" s="117">
        <f t="shared" si="913"/>
        <v>3</v>
      </c>
      <c r="D843" s="117"/>
      <c r="E843" s="117"/>
      <c r="F843" s="117"/>
      <c r="G843" s="117"/>
      <c r="H843" s="117"/>
      <c r="I843" s="125"/>
      <c r="J843" s="125"/>
      <c r="M843" s="104" t="str">
        <f t="shared" si="905"/>
        <v/>
      </c>
      <c r="N843" s="104" t="str">
        <f t="shared" si="906"/>
        <v/>
      </c>
      <c r="O843" s="86" t="str">
        <f>IF(N843&lt;&gt;"",VLOOKUP($N843,'Events and Heat count'!$B:$D,2,)&amp;" - "&amp;VLOOKUP($N843,'Events and Heat count'!$B:$D,3,),"")</f>
        <v/>
      </c>
      <c r="P843" s="86" t="str">
        <f t="shared" si="907"/>
        <v/>
      </c>
      <c r="Q843" s="83" t="str">
        <f t="shared" si="856"/>
        <v/>
      </c>
      <c r="R843" s="83" t="str">
        <f t="shared" si="857"/>
        <v/>
      </c>
      <c r="S843" s="99" t="str">
        <f t="shared" si="885"/>
        <v/>
      </c>
    </row>
    <row r="844" spans="1:19" ht="20.100000000000001" customHeight="1" x14ac:dyDescent="0.2">
      <c r="B844" s="83">
        <f t="shared" ref="B844" si="914">B843</f>
        <v>18</v>
      </c>
      <c r="C844" s="103" t="s">
        <v>368</v>
      </c>
      <c r="D844" s="119">
        <f>D830</f>
        <v>18</v>
      </c>
      <c r="E844" s="103" t="str">
        <f t="shared" ref="E844:F844" si="915">E830</f>
        <v>Year 5 Girls</v>
      </c>
      <c r="F844" s="103" t="str">
        <f t="shared" si="915"/>
        <v>50m Backstroke</v>
      </c>
      <c r="G844" s="103"/>
      <c r="H844" s="103"/>
      <c r="I844" s="120"/>
      <c r="J844" s="120"/>
      <c r="M844" s="104" t="str">
        <f t="shared" si="905"/>
        <v/>
      </c>
      <c r="N844" s="104" t="str">
        <f t="shared" si="906"/>
        <v/>
      </c>
      <c r="O844" s="86" t="str">
        <f>IF(N844&lt;&gt;"",VLOOKUP($N844,'Events and Heat count'!$B:$D,2,)&amp;" - "&amp;VLOOKUP($N844,'Events and Heat count'!$B:$D,3,),"")</f>
        <v/>
      </c>
      <c r="P844" s="86" t="str">
        <f t="shared" si="907"/>
        <v/>
      </c>
      <c r="Q844" s="83" t="str">
        <f t="shared" si="856"/>
        <v/>
      </c>
      <c r="R844" s="83" t="str">
        <f t="shared" si="857"/>
        <v/>
      </c>
      <c r="S844" s="99" t="str">
        <f t="shared" si="885"/>
        <v/>
      </c>
    </row>
    <row r="845" spans="1:19" s="87" customFormat="1" ht="5.0999999999999996" customHeight="1" x14ac:dyDescent="0.2">
      <c r="B845" s="87">
        <f t="shared" ref="B845" si="916">B844</f>
        <v>18</v>
      </c>
      <c r="C845" s="117"/>
      <c r="D845" s="117"/>
      <c r="E845" s="117"/>
      <c r="F845" s="117"/>
      <c r="G845" s="117"/>
      <c r="H845" s="117"/>
      <c r="I845" s="125"/>
      <c r="J845" s="125"/>
      <c r="M845" s="104" t="str">
        <f t="shared" si="905"/>
        <v/>
      </c>
      <c r="N845" s="104" t="str">
        <f t="shared" si="906"/>
        <v/>
      </c>
      <c r="O845" s="86" t="str">
        <f>IF(N845&lt;&gt;"",VLOOKUP($N845,'Events and Heat count'!$B:$D,2,)&amp;" - "&amp;VLOOKUP($N845,'Events and Heat count'!$B:$D,3,),"")</f>
        <v/>
      </c>
      <c r="P845" s="86" t="str">
        <f t="shared" si="907"/>
        <v/>
      </c>
      <c r="Q845" s="83" t="str">
        <f t="shared" si="856"/>
        <v/>
      </c>
      <c r="R845" s="83" t="str">
        <f t="shared" si="857"/>
        <v/>
      </c>
      <c r="S845" s="99" t="str">
        <f t="shared" si="885"/>
        <v/>
      </c>
    </row>
    <row r="846" spans="1:19" ht="15" customHeight="1" x14ac:dyDescent="0.2">
      <c r="A846" s="85"/>
      <c r="B846" s="83">
        <f t="shared" ref="B846" si="917">B845</f>
        <v>18</v>
      </c>
      <c r="C846" s="117">
        <f>E846</f>
        <v>4</v>
      </c>
      <c r="D846" s="103" t="s">
        <v>367</v>
      </c>
      <c r="E846" s="119">
        <v>4</v>
      </c>
      <c r="M846" s="104" t="str">
        <f t="shared" si="905"/>
        <v/>
      </c>
      <c r="N846" s="104" t="str">
        <f t="shared" si="906"/>
        <v/>
      </c>
      <c r="O846" s="86" t="str">
        <f>IF(N846&lt;&gt;"",VLOOKUP($N846,'Events and Heat count'!$B:$D,2,)&amp;" - "&amp;VLOOKUP($N846,'Events and Heat count'!$B:$D,3,),"")</f>
        <v/>
      </c>
      <c r="P846" s="86" t="str">
        <f t="shared" si="907"/>
        <v/>
      </c>
      <c r="Q846" s="83" t="str">
        <f t="shared" si="856"/>
        <v/>
      </c>
      <c r="R846" s="83" t="str">
        <f t="shared" si="857"/>
        <v/>
      </c>
      <c r="S846" s="99" t="str">
        <f t="shared" si="885"/>
        <v/>
      </c>
    </row>
    <row r="847" spans="1:19" ht="5.0999999999999996" customHeight="1" x14ac:dyDescent="0.2">
      <c r="A847" s="85"/>
      <c r="B847" s="83">
        <f t="shared" ref="B847" si="918">B846</f>
        <v>18</v>
      </c>
      <c r="C847" s="117">
        <f>C846</f>
        <v>4</v>
      </c>
      <c r="M847" s="104" t="str">
        <f t="shared" si="905"/>
        <v/>
      </c>
      <c r="N847" s="104" t="str">
        <f t="shared" si="906"/>
        <v/>
      </c>
      <c r="O847" s="86" t="str">
        <f>IF(N847&lt;&gt;"",VLOOKUP($N847,'Events and Heat count'!$B:$D,2,)&amp;" - "&amp;VLOOKUP($N847,'Events and Heat count'!$B:$D,3,),"")</f>
        <v/>
      </c>
      <c r="P847" s="86" t="str">
        <f t="shared" si="907"/>
        <v/>
      </c>
      <c r="Q847" s="83" t="str">
        <f t="shared" si="856"/>
        <v/>
      </c>
      <c r="R847" s="83" t="str">
        <f t="shared" si="857"/>
        <v/>
      </c>
      <c r="S847" s="99" t="str">
        <f t="shared" si="885"/>
        <v/>
      </c>
    </row>
    <row r="848" spans="1:19" ht="15" customHeight="1" x14ac:dyDescent="0.2">
      <c r="A848" s="85"/>
      <c r="B848" s="83">
        <f t="shared" ref="B848:C848" si="919">B847</f>
        <v>18</v>
      </c>
      <c r="C848" s="117">
        <f t="shared" si="919"/>
        <v>4</v>
      </c>
      <c r="D848" s="103" t="s">
        <v>366</v>
      </c>
      <c r="E848" s="103" t="s">
        <v>369</v>
      </c>
      <c r="F848" s="103" t="s">
        <v>374</v>
      </c>
      <c r="G848" s="103" t="s">
        <v>380</v>
      </c>
      <c r="H848" s="103"/>
      <c r="I848" s="120" t="s">
        <v>381</v>
      </c>
      <c r="J848" s="120" t="s">
        <v>382</v>
      </c>
      <c r="M848" s="104" t="str">
        <f t="shared" si="905"/>
        <v/>
      </c>
      <c r="N848" s="104" t="str">
        <f t="shared" si="906"/>
        <v/>
      </c>
      <c r="O848" s="86" t="str">
        <f>IF(N848&lt;&gt;"",VLOOKUP($N848,'Events and Heat count'!$B:$D,2,)&amp;" - "&amp;VLOOKUP($N848,'Events and Heat count'!$B:$D,3,),"")</f>
        <v/>
      </c>
      <c r="P848" s="86" t="str">
        <f t="shared" si="907"/>
        <v/>
      </c>
      <c r="Q848" s="83" t="str">
        <f t="shared" si="856"/>
        <v/>
      </c>
      <c r="R848" s="83" t="str">
        <f t="shared" si="857"/>
        <v/>
      </c>
      <c r="S848" s="99" t="str">
        <f t="shared" si="885"/>
        <v/>
      </c>
    </row>
    <row r="849" spans="1:19" ht="20.100000000000001" customHeight="1" x14ac:dyDescent="0.2">
      <c r="A849" s="85" t="str">
        <f>CONCATENATE(TEXT($B849,0),TEXT($C849,0),TEXT($D849,0))</f>
        <v>1841</v>
      </c>
      <c r="B849" s="83">
        <f t="shared" ref="B849:C849" si="920">B848</f>
        <v>18</v>
      </c>
      <c r="C849" s="117">
        <f t="shared" si="920"/>
        <v>4</v>
      </c>
      <c r="D849" s="118">
        <v>1</v>
      </c>
      <c r="E849" s="116" t="str">
        <f>IFERROR(VLOOKUP(CONCATENATE(TEXT($B849,0),TEXT($C849,0),TEXT($D849,0)),'Input and Results'!$S:$V,E$1,),"")</f>
        <v>Maya Ghosh</v>
      </c>
      <c r="F849" s="116" t="str">
        <f>IFERROR(VLOOKUP(CONCATENATE(TEXT($B849,0),TEXT($C849,0),TEXT($D849,0)),'Input and Results'!$S:$V,F$1,),"")</f>
        <v>Manor Lodge</v>
      </c>
      <c r="G849" s="121">
        <f>IFERROR(VLOOKUP(CONCATENATE(TEXT($B849,0),TEXT($C849,0),TEXT($D849,0)),'Input and Results'!$S:$V,G$1,),"")</f>
        <v>45.14</v>
      </c>
      <c r="H849" s="122">
        <v>44.67</v>
      </c>
      <c r="I849" s="123"/>
      <c r="J849" s="124"/>
      <c r="M849" s="131" t="str">
        <f t="shared" si="905"/>
        <v>1</v>
      </c>
      <c r="N849" s="131" t="str">
        <f t="shared" si="906"/>
        <v>18</v>
      </c>
      <c r="O849" s="86" t="str">
        <f>IF(N849&lt;&gt;"",VLOOKUP($N849,'Events and Heat count'!$B:$D,2,)&amp;" - "&amp;VLOOKUP($N849,'Events and Heat count'!$B:$D,3,),"")</f>
        <v>Year 5 Girls - 50m Backstroke</v>
      </c>
      <c r="P849" s="86" t="str">
        <f t="shared" si="907"/>
        <v>4</v>
      </c>
      <c r="Q849" s="83" t="str">
        <f t="shared" si="856"/>
        <v>Maya Ghosh</v>
      </c>
      <c r="R849" s="83" t="str">
        <f t="shared" si="857"/>
        <v>Manor Lodge</v>
      </c>
      <c r="S849" s="99" t="str">
        <f t="shared" si="885"/>
        <v>___________</v>
      </c>
    </row>
    <row r="850" spans="1:19" ht="20.100000000000001" customHeight="1" x14ac:dyDescent="0.2">
      <c r="A850" s="85" t="str">
        <f t="shared" ref="A850:A856" si="921">CONCATENATE(TEXT($B850,0),TEXT($C850,0),TEXT($D850,0))</f>
        <v>1842</v>
      </c>
      <c r="B850" s="83">
        <f t="shared" ref="B850:C850" si="922">B849</f>
        <v>18</v>
      </c>
      <c r="C850" s="117">
        <f t="shared" si="922"/>
        <v>4</v>
      </c>
      <c r="D850" s="118">
        <f>D849+1</f>
        <v>2</v>
      </c>
      <c r="E850" s="116" t="str">
        <f>IFERROR(VLOOKUP(CONCATENATE(TEXT($B850,0),TEXT($C850,0),TEXT($D850,0)),'Input and Results'!$S:$V,E$1,),"")</f>
        <v>Annie Reynolds</v>
      </c>
      <c r="F850" s="116" t="str">
        <f>IFERROR(VLOOKUP(CONCATENATE(TEXT($B850,0),TEXT($C850,0),TEXT($D850,0)),'Input and Results'!$S:$V,F$1,),"")</f>
        <v>Heatherton House</v>
      </c>
      <c r="G850" s="121">
        <f>IFERROR(VLOOKUP(CONCATENATE(TEXT($B850,0),TEXT($C850,0),TEXT($D850,0)),'Input and Results'!$S:$V,G$1,),"")</f>
        <v>43.1</v>
      </c>
      <c r="H850" s="122">
        <v>43.49</v>
      </c>
      <c r="I850" s="123"/>
      <c r="J850" s="124"/>
      <c r="M850" s="131" t="str">
        <f t="shared" si="905"/>
        <v>2</v>
      </c>
      <c r="N850" s="131" t="str">
        <f t="shared" si="906"/>
        <v>18</v>
      </c>
      <c r="O850" s="86" t="str">
        <f>IF(N850&lt;&gt;"",VLOOKUP($N850,'Events and Heat count'!$B:$D,2,)&amp;" - "&amp;VLOOKUP($N850,'Events and Heat count'!$B:$D,3,),"")</f>
        <v>Year 5 Girls - 50m Backstroke</v>
      </c>
      <c r="P850" s="86" t="str">
        <f t="shared" si="907"/>
        <v>4</v>
      </c>
      <c r="Q850" s="83" t="str">
        <f t="shared" si="856"/>
        <v>Annie Reynolds</v>
      </c>
      <c r="R850" s="83" t="str">
        <f t="shared" si="857"/>
        <v>Heatherton House</v>
      </c>
      <c r="S850" s="99" t="str">
        <f t="shared" si="885"/>
        <v>___________</v>
      </c>
    </row>
    <row r="851" spans="1:19" ht="20.100000000000001" customHeight="1" x14ac:dyDescent="0.2">
      <c r="A851" s="85" t="str">
        <f t="shared" si="921"/>
        <v>1843</v>
      </c>
      <c r="B851" s="83">
        <f t="shared" ref="B851:C851" si="923">B850</f>
        <v>18</v>
      </c>
      <c r="C851" s="117">
        <f t="shared" si="923"/>
        <v>4</v>
      </c>
      <c r="D851" s="118">
        <f t="shared" ref="D851:D856" si="924">D850+1</f>
        <v>3</v>
      </c>
      <c r="E851" s="116" t="str">
        <f>IFERROR(VLOOKUP(CONCATENATE(TEXT($B851,0),TEXT($C851,0),TEXT($D851,0)),'Input and Results'!$S:$V,E$1,),"")</f>
        <v>Libby Button</v>
      </c>
      <c r="F851" s="116" t="str">
        <f>IFERROR(VLOOKUP(CONCATENATE(TEXT($B851,0),TEXT($C851,0),TEXT($D851,0)),'Input and Results'!$S:$V,F$1,),"")</f>
        <v>Maltman's Green</v>
      </c>
      <c r="G851" s="121">
        <f>IFERROR(VLOOKUP(CONCATENATE(TEXT($B851,0),TEXT($C851,0),TEXT($D851,0)),'Input and Results'!$S:$V,G$1,),"")</f>
        <v>42.35</v>
      </c>
      <c r="H851" s="122">
        <v>39.79</v>
      </c>
      <c r="I851" s="123"/>
      <c r="J851" s="124"/>
      <c r="M851" s="131" t="str">
        <f t="shared" si="905"/>
        <v>3</v>
      </c>
      <c r="N851" s="131" t="str">
        <f t="shared" si="906"/>
        <v>18</v>
      </c>
      <c r="O851" s="86" t="str">
        <f>IF(N851&lt;&gt;"",VLOOKUP($N851,'Events and Heat count'!$B:$D,2,)&amp;" - "&amp;VLOOKUP($N851,'Events and Heat count'!$B:$D,3,),"")</f>
        <v>Year 5 Girls - 50m Backstroke</v>
      </c>
      <c r="P851" s="86" t="str">
        <f t="shared" si="907"/>
        <v>4</v>
      </c>
      <c r="Q851" s="83" t="str">
        <f t="shared" si="856"/>
        <v>Libby Button</v>
      </c>
      <c r="R851" s="83" t="str">
        <f t="shared" si="857"/>
        <v>Maltman's Green</v>
      </c>
      <c r="S851" s="99" t="str">
        <f t="shared" si="885"/>
        <v>___________</v>
      </c>
    </row>
    <row r="852" spans="1:19" ht="20.100000000000001" customHeight="1" x14ac:dyDescent="0.2">
      <c r="A852" s="85" t="str">
        <f t="shared" si="921"/>
        <v>1844</v>
      </c>
      <c r="B852" s="83">
        <f t="shared" ref="B852:C852" si="925">B851</f>
        <v>18</v>
      </c>
      <c r="C852" s="117">
        <f t="shared" si="925"/>
        <v>4</v>
      </c>
      <c r="D852" s="118">
        <f t="shared" si="924"/>
        <v>4</v>
      </c>
      <c r="E852" s="116" t="str">
        <f>IFERROR(VLOOKUP(CONCATENATE(TEXT($B852,0),TEXT($C852,0),TEXT($D852,0)),'Input and Results'!$S:$V,E$1,),"")</f>
        <v>Kreswin Smith</v>
      </c>
      <c r="F852" s="116" t="str">
        <f>IFERROR(VLOOKUP(CONCATENATE(TEXT($B852,0),TEXT($C852,0),TEXT($D852,0)),'Input and Results'!$S:$V,F$1,),"")</f>
        <v>Great Missenden</v>
      </c>
      <c r="G852" s="121">
        <f>IFERROR(VLOOKUP(CONCATENATE(TEXT($B852,0),TEXT($C852,0),TEXT($D852,0)),'Input and Results'!$S:$V,G$1,),"")</f>
        <v>41.72</v>
      </c>
      <c r="H852" s="122">
        <v>37.65</v>
      </c>
      <c r="I852" s="123"/>
      <c r="J852" s="124"/>
      <c r="M852" s="131" t="str">
        <f t="shared" si="905"/>
        <v>4</v>
      </c>
      <c r="N852" s="131" t="str">
        <f t="shared" si="906"/>
        <v>18</v>
      </c>
      <c r="O852" s="86" t="str">
        <f>IF(N852&lt;&gt;"",VLOOKUP($N852,'Events and Heat count'!$B:$D,2,)&amp;" - "&amp;VLOOKUP($N852,'Events and Heat count'!$B:$D,3,),"")</f>
        <v>Year 5 Girls - 50m Backstroke</v>
      </c>
      <c r="P852" s="86" t="str">
        <f t="shared" si="907"/>
        <v>4</v>
      </c>
      <c r="Q852" s="83" t="str">
        <f t="shared" si="856"/>
        <v>Kreswin Smith</v>
      </c>
      <c r="R852" s="83" t="str">
        <f t="shared" si="857"/>
        <v>Great Missenden</v>
      </c>
      <c r="S852" s="99" t="str">
        <f t="shared" si="885"/>
        <v>___________</v>
      </c>
    </row>
    <row r="853" spans="1:19" ht="20.100000000000001" customHeight="1" x14ac:dyDescent="0.2">
      <c r="A853" s="85" t="str">
        <f t="shared" si="921"/>
        <v>1845</v>
      </c>
      <c r="B853" s="83">
        <f t="shared" ref="B853:C853" si="926">B852</f>
        <v>18</v>
      </c>
      <c r="C853" s="117">
        <f t="shared" si="926"/>
        <v>4</v>
      </c>
      <c r="D853" s="118">
        <f t="shared" si="924"/>
        <v>5</v>
      </c>
      <c r="E853" s="116" t="str">
        <f>IFERROR(VLOOKUP(CONCATENATE(TEXT($B853,0),TEXT($C853,0),TEXT($D853,0)),'Input and Results'!$S:$V,E$1,),"")</f>
        <v>Tsala Bernholt</v>
      </c>
      <c r="F853" s="116" t="str">
        <f>IFERROR(VLOOKUP(CONCATENATE(TEXT($B853,0),TEXT($C853,0),TEXT($D853,0)),'Input and Results'!$S:$V,F$1,),"")</f>
        <v>Haberdashers Girls</v>
      </c>
      <c r="G853" s="121">
        <f>IFERROR(VLOOKUP(CONCATENATE(TEXT($B853,0),TEXT($C853,0),TEXT($D853,0)),'Input and Results'!$S:$V,G$1,),"")</f>
        <v>38.44</v>
      </c>
      <c r="H853" s="122">
        <v>37.64</v>
      </c>
      <c r="I853" s="123"/>
      <c r="J853" s="124"/>
      <c r="M853" s="131" t="str">
        <f t="shared" si="905"/>
        <v>5</v>
      </c>
      <c r="N853" s="131" t="str">
        <f t="shared" si="906"/>
        <v>18</v>
      </c>
      <c r="O853" s="86" t="str">
        <f>IF(N853&lt;&gt;"",VLOOKUP($N853,'Events and Heat count'!$B:$D,2,)&amp;" - "&amp;VLOOKUP($N853,'Events and Heat count'!$B:$D,3,),"")</f>
        <v>Year 5 Girls - 50m Backstroke</v>
      </c>
      <c r="P853" s="86" t="str">
        <f t="shared" si="907"/>
        <v>4</v>
      </c>
      <c r="Q853" s="83" t="str">
        <f t="shared" si="856"/>
        <v>Tsala Bernholt</v>
      </c>
      <c r="R853" s="83" t="str">
        <f t="shared" si="857"/>
        <v>Haberdashers Girls</v>
      </c>
      <c r="S853" s="99" t="str">
        <f t="shared" si="885"/>
        <v>___________</v>
      </c>
    </row>
    <row r="854" spans="1:19" ht="20.100000000000001" customHeight="1" x14ac:dyDescent="0.2">
      <c r="A854" s="85" t="str">
        <f t="shared" si="921"/>
        <v>1846</v>
      </c>
      <c r="B854" s="83">
        <f t="shared" ref="B854:C854" si="927">B853</f>
        <v>18</v>
      </c>
      <c r="C854" s="117">
        <f t="shared" si="927"/>
        <v>4</v>
      </c>
      <c r="D854" s="118">
        <f t="shared" si="924"/>
        <v>6</v>
      </c>
      <c r="E854" s="116" t="str">
        <f>IFERROR(VLOOKUP(CONCATENATE(TEXT($B854,0),TEXT($C854,0),TEXT($D854,0)),'Input and Results'!$S:$V,E$1,),"")</f>
        <v>Raissa Vickery</v>
      </c>
      <c r="F854" s="116" t="str">
        <f>IFERROR(VLOOKUP(CONCATENATE(TEXT($B854,0),TEXT($C854,0),TEXT($D854,0)),'Input and Results'!$S:$V,F$1,),"")</f>
        <v>St Alban's High Sch</v>
      </c>
      <c r="G854" s="121">
        <f>IFERROR(VLOOKUP(CONCATENATE(TEXT($B854,0),TEXT($C854,0),TEXT($D854,0)),'Input and Results'!$S:$V,G$1,),"")</f>
        <v>41.93</v>
      </c>
      <c r="H854" s="122">
        <v>199.8</v>
      </c>
      <c r="I854" s="123"/>
      <c r="J854" s="124"/>
      <c r="M854" s="131" t="str">
        <f t="shared" si="905"/>
        <v>6</v>
      </c>
      <c r="N854" s="131" t="str">
        <f t="shared" si="906"/>
        <v>18</v>
      </c>
      <c r="O854" s="86" t="str">
        <f>IF(N854&lt;&gt;"",VLOOKUP($N854,'Events and Heat count'!$B:$D,2,)&amp;" - "&amp;VLOOKUP($N854,'Events and Heat count'!$B:$D,3,),"")</f>
        <v>Year 5 Girls - 50m Backstroke</v>
      </c>
      <c r="P854" s="86" t="str">
        <f t="shared" si="907"/>
        <v>4</v>
      </c>
      <c r="Q854" s="83" t="str">
        <f t="shared" si="856"/>
        <v>Raissa Vickery</v>
      </c>
      <c r="R854" s="83" t="str">
        <f t="shared" si="857"/>
        <v>St Alban's High Sch</v>
      </c>
      <c r="S854" s="99" t="str">
        <f t="shared" si="885"/>
        <v>___________</v>
      </c>
    </row>
    <row r="855" spans="1:19" ht="20.100000000000001" customHeight="1" x14ac:dyDescent="0.2">
      <c r="A855" s="85" t="str">
        <f t="shared" si="921"/>
        <v>1847</v>
      </c>
      <c r="B855" s="83">
        <f t="shared" ref="B855:C855" si="928">B854</f>
        <v>18</v>
      </c>
      <c r="C855" s="117">
        <f t="shared" si="928"/>
        <v>4</v>
      </c>
      <c r="D855" s="118">
        <f t="shared" si="924"/>
        <v>7</v>
      </c>
      <c r="E855" s="116" t="str">
        <f>IFERROR(VLOOKUP(CONCATENATE(TEXT($B855,0),TEXT($C855,0),TEXT($D855,0)),'Input and Results'!$S:$V,E$1,),"")</f>
        <v>Lucy Quill</v>
      </c>
      <c r="F855" s="116" t="str">
        <f>IFERROR(VLOOKUP(CONCATENATE(TEXT($B855,0),TEXT($C855,0),TEXT($D855,0)),'Input and Results'!$S:$V,F$1,),"")</f>
        <v>The Gateway</v>
      </c>
      <c r="G855" s="121">
        <f>IFERROR(VLOOKUP(CONCATENATE(TEXT($B855,0),TEXT($C855,0),TEXT($D855,0)),'Input and Results'!$S:$V,G$1,),"")</f>
        <v>43</v>
      </c>
      <c r="H855" s="122">
        <v>41.41</v>
      </c>
      <c r="I855" s="123"/>
      <c r="J855" s="124"/>
      <c r="M855" s="131" t="str">
        <f t="shared" si="905"/>
        <v>7</v>
      </c>
      <c r="N855" s="131" t="str">
        <f t="shared" si="906"/>
        <v>18</v>
      </c>
      <c r="O855" s="86" t="str">
        <f>IF(N855&lt;&gt;"",VLOOKUP($N855,'Events and Heat count'!$B:$D,2,)&amp;" - "&amp;VLOOKUP($N855,'Events and Heat count'!$B:$D,3,),"")</f>
        <v>Year 5 Girls - 50m Backstroke</v>
      </c>
      <c r="P855" s="86" t="str">
        <f t="shared" si="907"/>
        <v>4</v>
      </c>
      <c r="Q855" s="83" t="str">
        <f t="shared" si="856"/>
        <v>Lucy Quill</v>
      </c>
      <c r="R855" s="83" t="str">
        <f t="shared" si="857"/>
        <v>The Gateway</v>
      </c>
      <c r="S855" s="99" t="str">
        <f t="shared" si="885"/>
        <v>___________</v>
      </c>
    </row>
    <row r="856" spans="1:19" ht="20.100000000000001" customHeight="1" x14ac:dyDescent="0.2">
      <c r="A856" s="85" t="str">
        <f t="shared" si="921"/>
        <v>1848</v>
      </c>
      <c r="B856" s="83">
        <f t="shared" ref="B856:C856" si="929">B855</f>
        <v>18</v>
      </c>
      <c r="C856" s="117">
        <f t="shared" si="929"/>
        <v>4</v>
      </c>
      <c r="D856" s="118">
        <f t="shared" si="924"/>
        <v>8</v>
      </c>
      <c r="E856" s="116" t="str">
        <f>IFERROR(VLOOKUP(CONCATENATE(TEXT($B856,0),TEXT($C856,0),TEXT($D856,0)),'Input and Results'!$S:$V,E$1,),"")</f>
        <v>Alexandra Braniff</v>
      </c>
      <c r="F856" s="116" t="str">
        <f>IFERROR(VLOOKUP(CONCATENATE(TEXT($B856,0),TEXT($C856,0),TEXT($D856,0)),'Input and Results'!$S:$V,F$1,),"")</f>
        <v>Cassiobury</v>
      </c>
      <c r="G856" s="121">
        <f>IFERROR(VLOOKUP(CONCATENATE(TEXT($B856,0),TEXT($C856,0),TEXT($D856,0)),'Input and Results'!$S:$V,G$1,),"")</f>
        <v>43.71</v>
      </c>
      <c r="H856" s="122">
        <v>43.13</v>
      </c>
      <c r="I856" s="123"/>
      <c r="J856" s="124"/>
      <c r="M856" s="131" t="str">
        <f t="shared" si="905"/>
        <v>8</v>
      </c>
      <c r="N856" s="131" t="str">
        <f t="shared" si="906"/>
        <v>18</v>
      </c>
      <c r="O856" s="86" t="str">
        <f>IF(N856&lt;&gt;"",VLOOKUP($N856,'Events and Heat count'!$B:$D,2,)&amp;" - "&amp;VLOOKUP($N856,'Events and Heat count'!$B:$D,3,),"")</f>
        <v>Year 5 Girls - 50m Backstroke</v>
      </c>
      <c r="P856" s="86" t="str">
        <f t="shared" si="907"/>
        <v>4</v>
      </c>
      <c r="Q856" s="83" t="str">
        <f t="shared" si="856"/>
        <v>Alexandra Braniff</v>
      </c>
      <c r="R856" s="83" t="str">
        <f t="shared" si="857"/>
        <v>Cassiobury</v>
      </c>
      <c r="S856" s="99" t="str">
        <f t="shared" si="885"/>
        <v>___________</v>
      </c>
    </row>
    <row r="857" spans="1:19" s="87" customFormat="1" ht="249.95" customHeight="1" x14ac:dyDescent="0.2">
      <c r="B857" s="87">
        <f t="shared" ref="B857:C857" si="930">B856</f>
        <v>18</v>
      </c>
      <c r="C857" s="117">
        <f t="shared" si="930"/>
        <v>4</v>
      </c>
      <c r="D857" s="117"/>
      <c r="E857" s="117"/>
      <c r="F857" s="117"/>
      <c r="G857" s="117"/>
      <c r="H857" s="117"/>
      <c r="I857" s="125"/>
      <c r="J857" s="125"/>
      <c r="M857" s="104" t="str">
        <f t="shared" si="905"/>
        <v/>
      </c>
      <c r="N857" s="104" t="str">
        <f t="shared" si="906"/>
        <v/>
      </c>
      <c r="O857" s="86" t="str">
        <f>IF(N857&lt;&gt;"",VLOOKUP($N857,'Events and Heat count'!$B:$D,2,)&amp;" - "&amp;VLOOKUP($N857,'Events and Heat count'!$B:$D,3,),"")</f>
        <v/>
      </c>
      <c r="P857" s="86" t="str">
        <f t="shared" si="907"/>
        <v/>
      </c>
      <c r="Q857" s="83" t="str">
        <f t="shared" si="856"/>
        <v/>
      </c>
      <c r="R857" s="83" t="str">
        <f t="shared" si="857"/>
        <v/>
      </c>
      <c r="S857" s="99" t="str">
        <f t="shared" si="885"/>
        <v/>
      </c>
    </row>
    <row r="858" spans="1:19" ht="20.100000000000001" customHeight="1" x14ac:dyDescent="0.2">
      <c r="B858" s="83">
        <f>D858</f>
        <v>19</v>
      </c>
      <c r="C858" s="103" t="s">
        <v>368</v>
      </c>
      <c r="D858" s="119">
        <v>19</v>
      </c>
      <c r="E858" s="103" t="s">
        <v>3</v>
      </c>
      <c r="F858" s="103" t="s">
        <v>7</v>
      </c>
      <c r="G858" s="103"/>
      <c r="H858" s="103"/>
      <c r="I858" s="120"/>
      <c r="J858" s="120"/>
      <c r="M858" s="104" t="str">
        <f t="shared" si="905"/>
        <v/>
      </c>
      <c r="N858" s="104" t="str">
        <f t="shared" si="906"/>
        <v/>
      </c>
      <c r="O858" s="86" t="str">
        <f>IF(N858&lt;&gt;"",VLOOKUP($N858,'Events and Heat count'!$B:$D,2,)&amp;" - "&amp;VLOOKUP($N858,'Events and Heat count'!$B:$D,3,),"")</f>
        <v/>
      </c>
      <c r="P858" s="86" t="str">
        <f t="shared" si="907"/>
        <v/>
      </c>
      <c r="Q858" s="83" t="str">
        <f t="shared" si="856"/>
        <v/>
      </c>
      <c r="R858" s="83" t="str">
        <f t="shared" si="857"/>
        <v/>
      </c>
      <c r="S858" s="99" t="str">
        <f t="shared" si="885"/>
        <v/>
      </c>
    </row>
    <row r="859" spans="1:19" ht="5.0999999999999996" customHeight="1" x14ac:dyDescent="0.2">
      <c r="A859" s="85"/>
      <c r="B859" s="83">
        <f t="shared" ref="B859:B861" si="931">B858</f>
        <v>19</v>
      </c>
      <c r="M859" s="104" t="str">
        <f t="shared" si="905"/>
        <v/>
      </c>
      <c r="N859" s="104" t="str">
        <f t="shared" si="906"/>
        <v/>
      </c>
      <c r="O859" s="86" t="str">
        <f>IF(N859&lt;&gt;"",VLOOKUP($N859,'Events and Heat count'!$B:$D,2,)&amp;" - "&amp;VLOOKUP($N859,'Events and Heat count'!$B:$D,3,),"")</f>
        <v/>
      </c>
      <c r="P859" s="86" t="str">
        <f t="shared" si="907"/>
        <v/>
      </c>
      <c r="Q859" s="83" t="str">
        <f t="shared" si="856"/>
        <v/>
      </c>
      <c r="R859" s="83" t="str">
        <f t="shared" si="857"/>
        <v/>
      </c>
      <c r="S859" s="99" t="str">
        <f t="shared" si="885"/>
        <v/>
      </c>
    </row>
    <row r="860" spans="1:19" ht="15" customHeight="1" x14ac:dyDescent="0.2">
      <c r="A860" s="85"/>
      <c r="B860" s="83">
        <f t="shared" si="931"/>
        <v>19</v>
      </c>
      <c r="C860" s="117">
        <f>E860</f>
        <v>1</v>
      </c>
      <c r="D860" s="103" t="s">
        <v>367</v>
      </c>
      <c r="E860" s="119">
        <v>1</v>
      </c>
      <c r="M860" s="104" t="str">
        <f t="shared" si="905"/>
        <v/>
      </c>
      <c r="N860" s="104" t="str">
        <f t="shared" si="906"/>
        <v/>
      </c>
      <c r="O860" s="86" t="str">
        <f>IF(N860&lt;&gt;"",VLOOKUP($N860,'Events and Heat count'!$B:$D,2,)&amp;" - "&amp;VLOOKUP($N860,'Events and Heat count'!$B:$D,3,),"")</f>
        <v/>
      </c>
      <c r="P860" s="86" t="str">
        <f t="shared" si="907"/>
        <v/>
      </c>
      <c r="Q860" s="83" t="str">
        <f t="shared" ref="Q860:Q923" si="932">IF($A860&lt;&gt;0,VLOOKUP($A860,$A:$F,5,),"")</f>
        <v/>
      </c>
      <c r="R860" s="83" t="str">
        <f t="shared" ref="R860:R923" si="933">IF($A860&lt;&gt;0,VLOOKUP($A860,$A:$F,6,),"")</f>
        <v/>
      </c>
      <c r="S860" s="99" t="str">
        <f t="shared" si="885"/>
        <v/>
      </c>
    </row>
    <row r="861" spans="1:19" ht="5.0999999999999996" customHeight="1" x14ac:dyDescent="0.2">
      <c r="A861" s="85"/>
      <c r="B861" s="83">
        <f t="shared" si="931"/>
        <v>19</v>
      </c>
      <c r="C861" s="117">
        <f>C860</f>
        <v>1</v>
      </c>
      <c r="M861" s="104" t="str">
        <f t="shared" si="905"/>
        <v/>
      </c>
      <c r="N861" s="104" t="str">
        <f t="shared" si="906"/>
        <v/>
      </c>
      <c r="O861" s="86" t="str">
        <f>IF(N861&lt;&gt;"",VLOOKUP($N861,'Events and Heat count'!$B:$D,2,)&amp;" - "&amp;VLOOKUP($N861,'Events and Heat count'!$B:$D,3,),"")</f>
        <v/>
      </c>
      <c r="P861" s="86" t="str">
        <f t="shared" si="907"/>
        <v/>
      </c>
      <c r="Q861" s="83" t="str">
        <f t="shared" si="932"/>
        <v/>
      </c>
      <c r="R861" s="83" t="str">
        <f t="shared" si="933"/>
        <v/>
      </c>
      <c r="S861" s="99" t="str">
        <f t="shared" si="885"/>
        <v/>
      </c>
    </row>
    <row r="862" spans="1:19" ht="15" customHeight="1" x14ac:dyDescent="0.2">
      <c r="A862" s="85"/>
      <c r="B862" s="83">
        <f t="shared" ref="B862:C862" si="934">B861</f>
        <v>19</v>
      </c>
      <c r="C862" s="117">
        <f t="shared" si="934"/>
        <v>1</v>
      </c>
      <c r="D862" s="103" t="s">
        <v>366</v>
      </c>
      <c r="E862" s="103" t="s">
        <v>369</v>
      </c>
      <c r="F862" s="103" t="s">
        <v>374</v>
      </c>
      <c r="G862" s="103" t="s">
        <v>380</v>
      </c>
      <c r="H862" s="103"/>
      <c r="I862" s="120" t="s">
        <v>381</v>
      </c>
      <c r="J862" s="120" t="s">
        <v>382</v>
      </c>
      <c r="M862" s="104" t="str">
        <f t="shared" si="905"/>
        <v/>
      </c>
      <c r="N862" s="104" t="str">
        <f t="shared" si="906"/>
        <v/>
      </c>
      <c r="O862" s="86" t="str">
        <f>IF(N862&lt;&gt;"",VLOOKUP($N862,'Events and Heat count'!$B:$D,2,)&amp;" - "&amp;VLOOKUP($N862,'Events and Heat count'!$B:$D,3,),"")</f>
        <v/>
      </c>
      <c r="P862" s="86" t="str">
        <f t="shared" si="907"/>
        <v/>
      </c>
      <c r="Q862" s="83" t="str">
        <f t="shared" si="932"/>
        <v/>
      </c>
      <c r="R862" s="83" t="str">
        <f t="shared" si="933"/>
        <v/>
      </c>
      <c r="S862" s="99" t="str">
        <f t="shared" si="885"/>
        <v/>
      </c>
    </row>
    <row r="863" spans="1:19" ht="20.100000000000001" customHeight="1" x14ac:dyDescent="0.2">
      <c r="A863" s="85" t="str">
        <f>CONCATENATE(TEXT($B863,0),TEXT($C863,0),TEXT($D863,0))</f>
        <v>1911</v>
      </c>
      <c r="B863" s="83">
        <f t="shared" ref="B863:C863" si="935">B862</f>
        <v>19</v>
      </c>
      <c r="C863" s="117">
        <f t="shared" si="935"/>
        <v>1</v>
      </c>
      <c r="D863" s="118">
        <v>1</v>
      </c>
      <c r="E863" s="116" t="str">
        <f>IFERROR(VLOOKUP(CONCATENATE(TEXT($B863,0),TEXT($C863,0),TEXT($D863,0)),'Input and Results'!$S:$V,E$1,),"")</f>
        <v/>
      </c>
      <c r="F863" s="116" t="str">
        <f>IFERROR(VLOOKUP(CONCATENATE(TEXT($B863,0),TEXT($C863,0),TEXT($D863,0)),'Input and Results'!$S:$V,F$1,),"")</f>
        <v/>
      </c>
      <c r="G863" s="121" t="str">
        <f>IFERROR(VLOOKUP(CONCATENATE(TEXT($B863,0),TEXT($C863,0),TEXT($D863,0)),'Input and Results'!$S:$V,G$1,),"")</f>
        <v/>
      </c>
      <c r="H863" s="122"/>
      <c r="I863" s="123"/>
      <c r="J863" s="124"/>
      <c r="M863" s="131" t="str">
        <f t="shared" si="905"/>
        <v>1</v>
      </c>
      <c r="N863" s="131" t="str">
        <f t="shared" si="906"/>
        <v>19</v>
      </c>
      <c r="O863" s="86" t="str">
        <f>IF(N863&lt;&gt;"",VLOOKUP($N863,'Events and Heat count'!$B:$D,2,)&amp;" - "&amp;VLOOKUP($N863,'Events and Heat count'!$B:$D,3,),"")</f>
        <v>Year 6 Boys - 50m Backstroke</v>
      </c>
      <c r="P863" s="86" t="str">
        <f t="shared" si="907"/>
        <v>1</v>
      </c>
      <c r="Q863" s="83" t="str">
        <f t="shared" si="932"/>
        <v/>
      </c>
      <c r="R863" s="83" t="str">
        <f t="shared" si="933"/>
        <v/>
      </c>
      <c r="S863" s="99" t="str">
        <f t="shared" si="885"/>
        <v>___________</v>
      </c>
    </row>
    <row r="864" spans="1:19" ht="20.100000000000001" customHeight="1" x14ac:dyDescent="0.2">
      <c r="A864" s="85" t="str">
        <f t="shared" ref="A864:A870" si="936">CONCATENATE(TEXT($B864,0),TEXT($C864,0),TEXT($D864,0))</f>
        <v>1912</v>
      </c>
      <c r="B864" s="83">
        <f t="shared" ref="B864:C864" si="937">B863</f>
        <v>19</v>
      </c>
      <c r="C864" s="117">
        <f t="shared" si="937"/>
        <v>1</v>
      </c>
      <c r="D864" s="118">
        <f>D863+1</f>
        <v>2</v>
      </c>
      <c r="E864" s="116" t="str">
        <f>IFERROR(VLOOKUP(CONCATENATE(TEXT($B864,0),TEXT($C864,0),TEXT($D864,0)),'Input and Results'!$S:$V,E$1,),"")</f>
        <v>Jonathan Key</v>
      </c>
      <c r="F864" s="116" t="str">
        <f>IFERROR(VLOOKUP(CONCATENATE(TEXT($B864,0),TEXT($C864,0),TEXT($D864,0)),'Input and Results'!$S:$V,F$1,),"")</f>
        <v>St Christophers</v>
      </c>
      <c r="G864" s="121">
        <f>IFERROR(VLOOKUP(CONCATENATE(TEXT($B864,0),TEXT($C864,0),TEXT($D864,0)),'Input and Results'!$S:$V,G$1,),"")</f>
        <v>49.78</v>
      </c>
      <c r="H864" s="122">
        <v>199.99</v>
      </c>
      <c r="I864" s="123"/>
      <c r="J864" s="124"/>
      <c r="M864" s="131" t="str">
        <f t="shared" si="905"/>
        <v>2</v>
      </c>
      <c r="N864" s="131" t="str">
        <f t="shared" si="906"/>
        <v>19</v>
      </c>
      <c r="O864" s="86" t="str">
        <f>IF(N864&lt;&gt;"",VLOOKUP($N864,'Events and Heat count'!$B:$D,2,)&amp;" - "&amp;VLOOKUP($N864,'Events and Heat count'!$B:$D,3,),"")</f>
        <v>Year 6 Boys - 50m Backstroke</v>
      </c>
      <c r="P864" s="86" t="str">
        <f t="shared" si="907"/>
        <v>1</v>
      </c>
      <c r="Q864" s="83" t="str">
        <f t="shared" si="932"/>
        <v>Jonathan Key</v>
      </c>
      <c r="R864" s="83" t="str">
        <f t="shared" si="933"/>
        <v>St Christophers</v>
      </c>
      <c r="S864" s="99" t="str">
        <f t="shared" si="885"/>
        <v>___________</v>
      </c>
    </row>
    <row r="865" spans="1:19" ht="20.100000000000001" customHeight="1" x14ac:dyDescent="0.2">
      <c r="A865" s="85" t="str">
        <f t="shared" si="936"/>
        <v>1913</v>
      </c>
      <c r="B865" s="83">
        <f t="shared" ref="B865:C865" si="938">B864</f>
        <v>19</v>
      </c>
      <c r="C865" s="117">
        <f t="shared" si="938"/>
        <v>1</v>
      </c>
      <c r="D865" s="118">
        <f t="shared" ref="D865:D870" si="939">D864+1</f>
        <v>3</v>
      </c>
      <c r="E865" s="116" t="str">
        <f>IFERROR(VLOOKUP(CONCATENATE(TEXT($B865,0),TEXT($C865,0),TEXT($D865,0)),'Input and Results'!$S:$V,E$1,),"")</f>
        <v>Oliver Goodkind</v>
      </c>
      <c r="F865" s="116" t="str">
        <f>IFERROR(VLOOKUP(CONCATENATE(TEXT($B865,0),TEXT($C865,0),TEXT($D865,0)),'Input and Results'!$S:$V,F$1,),"")</f>
        <v>Haberdasher's Boys</v>
      </c>
      <c r="G865" s="121">
        <f>IFERROR(VLOOKUP(CONCATENATE(TEXT($B865,0),TEXT($C865,0),TEXT($D865,0)),'Input and Results'!$S:$V,G$1,),"")</f>
        <v>49.3</v>
      </c>
      <c r="H865" s="122">
        <v>53.51</v>
      </c>
      <c r="I865" s="123"/>
      <c r="J865" s="124"/>
      <c r="M865" s="131" t="str">
        <f t="shared" si="905"/>
        <v>3</v>
      </c>
      <c r="N865" s="131" t="str">
        <f t="shared" si="906"/>
        <v>19</v>
      </c>
      <c r="O865" s="86" t="str">
        <f>IF(N865&lt;&gt;"",VLOOKUP($N865,'Events and Heat count'!$B:$D,2,)&amp;" - "&amp;VLOOKUP($N865,'Events and Heat count'!$B:$D,3,),"")</f>
        <v>Year 6 Boys - 50m Backstroke</v>
      </c>
      <c r="P865" s="86" t="str">
        <f t="shared" si="907"/>
        <v>1</v>
      </c>
      <c r="Q865" s="83" t="str">
        <f t="shared" si="932"/>
        <v>Oliver Goodkind</v>
      </c>
      <c r="R865" s="83" t="str">
        <f t="shared" si="933"/>
        <v>Haberdasher's Boys</v>
      </c>
      <c r="S865" s="99" t="str">
        <f t="shared" si="885"/>
        <v>___________</v>
      </c>
    </row>
    <row r="866" spans="1:19" ht="20.100000000000001" customHeight="1" x14ac:dyDescent="0.2">
      <c r="A866" s="85" t="str">
        <f t="shared" si="936"/>
        <v>1914</v>
      </c>
      <c r="B866" s="83">
        <f t="shared" ref="B866:C866" si="940">B865</f>
        <v>19</v>
      </c>
      <c r="C866" s="117">
        <f t="shared" si="940"/>
        <v>1</v>
      </c>
      <c r="D866" s="118">
        <f t="shared" si="939"/>
        <v>4</v>
      </c>
      <c r="E866" s="116" t="str">
        <f>IFERROR(VLOOKUP(CONCATENATE(TEXT($B866,0),TEXT($C866,0),TEXT($D866,0)),'Input and Results'!$S:$V,E$1,),"")</f>
        <v>Jasper Tumani</v>
      </c>
      <c r="F866" s="116" t="str">
        <f>IFERROR(VLOOKUP(CONCATENATE(TEXT($B866,0),TEXT($C866,0),TEXT($D866,0)),'Input and Results'!$S:$V,F$1,),"")</f>
        <v>Foulds Primary</v>
      </c>
      <c r="G866" s="121">
        <f>IFERROR(VLOOKUP(CONCATENATE(TEXT($B866,0),TEXT($C866,0),TEXT($D866,0)),'Input and Results'!$S:$V,G$1,),"")</f>
        <v>49.06</v>
      </c>
      <c r="H866" s="122">
        <v>47.03</v>
      </c>
      <c r="I866" s="123"/>
      <c r="J866" s="124"/>
      <c r="M866" s="131" t="str">
        <f t="shared" si="905"/>
        <v>4</v>
      </c>
      <c r="N866" s="131" t="str">
        <f t="shared" si="906"/>
        <v>19</v>
      </c>
      <c r="O866" s="86" t="str">
        <f>IF(N866&lt;&gt;"",VLOOKUP($N866,'Events and Heat count'!$B:$D,2,)&amp;" - "&amp;VLOOKUP($N866,'Events and Heat count'!$B:$D,3,),"")</f>
        <v>Year 6 Boys - 50m Backstroke</v>
      </c>
      <c r="P866" s="86" t="str">
        <f t="shared" si="907"/>
        <v>1</v>
      </c>
      <c r="Q866" s="83" t="str">
        <f t="shared" si="932"/>
        <v>Jasper Tumani</v>
      </c>
      <c r="R866" s="83" t="str">
        <f t="shared" si="933"/>
        <v>Foulds Primary</v>
      </c>
      <c r="S866" s="99" t="str">
        <f t="shared" si="885"/>
        <v>___________</v>
      </c>
    </row>
    <row r="867" spans="1:19" ht="20.100000000000001" customHeight="1" x14ac:dyDescent="0.2">
      <c r="A867" s="85" t="str">
        <f t="shared" si="936"/>
        <v>1915</v>
      </c>
      <c r="B867" s="83">
        <f t="shared" ref="B867:C867" si="941">B866</f>
        <v>19</v>
      </c>
      <c r="C867" s="117">
        <f t="shared" si="941"/>
        <v>1</v>
      </c>
      <c r="D867" s="118">
        <f t="shared" si="939"/>
        <v>5</v>
      </c>
      <c r="E867" s="116" t="str">
        <f>IFERROR(VLOOKUP(CONCATENATE(TEXT($B867,0),TEXT($C867,0),TEXT($D867,0)),'Input and Results'!$S:$V,E$1,),"")</f>
        <v>Joshua Skelton</v>
      </c>
      <c r="F867" s="116" t="str">
        <f>IFERROR(VLOOKUP(CONCATENATE(TEXT($B867,0),TEXT($C867,0),TEXT($D867,0)),'Input and Results'!$S:$V,F$1,),"")</f>
        <v>Foulds Primary</v>
      </c>
      <c r="G867" s="121">
        <f>IFERROR(VLOOKUP(CONCATENATE(TEXT($B867,0),TEXT($C867,0),TEXT($D867,0)),'Input and Results'!$S:$V,G$1,),"")</f>
        <v>48.3</v>
      </c>
      <c r="H867" s="122">
        <v>199.98</v>
      </c>
      <c r="I867" s="123"/>
      <c r="J867" s="124"/>
      <c r="M867" s="131" t="str">
        <f t="shared" si="905"/>
        <v>5</v>
      </c>
      <c r="N867" s="131" t="str">
        <f t="shared" si="906"/>
        <v>19</v>
      </c>
      <c r="O867" s="86" t="str">
        <f>IF(N867&lt;&gt;"",VLOOKUP($N867,'Events and Heat count'!$B:$D,2,)&amp;" - "&amp;VLOOKUP($N867,'Events and Heat count'!$B:$D,3,),"")</f>
        <v>Year 6 Boys - 50m Backstroke</v>
      </c>
      <c r="P867" s="86" t="str">
        <f t="shared" si="907"/>
        <v>1</v>
      </c>
      <c r="Q867" s="83" t="str">
        <f t="shared" si="932"/>
        <v>Joshua Skelton</v>
      </c>
      <c r="R867" s="83" t="str">
        <f t="shared" si="933"/>
        <v>Foulds Primary</v>
      </c>
      <c r="S867" s="99" t="str">
        <f t="shared" si="885"/>
        <v>___________</v>
      </c>
    </row>
    <row r="868" spans="1:19" ht="20.100000000000001" customHeight="1" x14ac:dyDescent="0.2">
      <c r="A868" s="85" t="str">
        <f t="shared" si="936"/>
        <v>1916</v>
      </c>
      <c r="B868" s="83">
        <f t="shared" ref="B868:C868" si="942">B867</f>
        <v>19</v>
      </c>
      <c r="C868" s="117">
        <f t="shared" si="942"/>
        <v>1</v>
      </c>
      <c r="D868" s="118">
        <f t="shared" si="939"/>
        <v>6</v>
      </c>
      <c r="E868" s="116" t="str">
        <f>IFERROR(VLOOKUP(CONCATENATE(TEXT($B868,0),TEXT($C868,0),TEXT($D868,0)),'Input and Results'!$S:$V,E$1,),"")</f>
        <v>Tom Martin</v>
      </c>
      <c r="F868" s="116" t="str">
        <f>IFERROR(VLOOKUP(CONCATENATE(TEXT($B868,0),TEXT($C868,0),TEXT($D868,0)),'Input and Results'!$S:$V,F$1,),"")</f>
        <v>Thorpe House</v>
      </c>
      <c r="G868" s="121">
        <f>IFERROR(VLOOKUP(CONCATENATE(TEXT($B868,0),TEXT($C868,0),TEXT($D868,0)),'Input and Results'!$S:$V,G$1,),"")</f>
        <v>49.12</v>
      </c>
      <c r="H868" s="122">
        <v>51.13</v>
      </c>
      <c r="I868" s="123"/>
      <c r="J868" s="124"/>
      <c r="M868" s="131" t="str">
        <f t="shared" si="905"/>
        <v>6</v>
      </c>
      <c r="N868" s="131" t="str">
        <f t="shared" si="906"/>
        <v>19</v>
      </c>
      <c r="O868" s="86" t="str">
        <f>IF(N868&lt;&gt;"",VLOOKUP($N868,'Events and Heat count'!$B:$D,2,)&amp;" - "&amp;VLOOKUP($N868,'Events and Heat count'!$B:$D,3,),"")</f>
        <v>Year 6 Boys - 50m Backstroke</v>
      </c>
      <c r="P868" s="86" t="str">
        <f t="shared" si="907"/>
        <v>1</v>
      </c>
      <c r="Q868" s="83" t="str">
        <f t="shared" si="932"/>
        <v>Tom Martin</v>
      </c>
      <c r="R868" s="83" t="str">
        <f t="shared" si="933"/>
        <v>Thorpe House</v>
      </c>
      <c r="S868" s="99" t="str">
        <f t="shared" si="885"/>
        <v>___________</v>
      </c>
    </row>
    <row r="869" spans="1:19" ht="20.100000000000001" customHeight="1" x14ac:dyDescent="0.2">
      <c r="A869" s="85" t="str">
        <f t="shared" si="936"/>
        <v>1917</v>
      </c>
      <c r="B869" s="83">
        <f t="shared" ref="B869:C869" si="943">B868</f>
        <v>19</v>
      </c>
      <c r="C869" s="117">
        <f t="shared" si="943"/>
        <v>1</v>
      </c>
      <c r="D869" s="118">
        <f t="shared" si="939"/>
        <v>7</v>
      </c>
      <c r="E869" s="116" t="str">
        <f>IFERROR(VLOOKUP(CONCATENATE(TEXT($B869,0),TEXT($C869,0),TEXT($D869,0)),'Input and Results'!$S:$V,E$1,),"")</f>
        <v>Harrison Blackman</v>
      </c>
      <c r="F869" s="116" t="str">
        <f>IFERROR(VLOOKUP(CONCATENATE(TEXT($B869,0),TEXT($C869,0),TEXT($D869,0)),'Input and Results'!$S:$V,F$1,),"")</f>
        <v>Chalfont St Peter</v>
      </c>
      <c r="G869" s="121">
        <f>IFERROR(VLOOKUP(CONCATENATE(TEXT($B869,0),TEXT($C869,0),TEXT($D869,0)),'Input and Results'!$S:$V,G$1,),"")</f>
        <v>49.31</v>
      </c>
      <c r="H869" s="122">
        <v>199.97</v>
      </c>
      <c r="I869" s="123"/>
      <c r="J869" s="124"/>
      <c r="M869" s="131" t="str">
        <f t="shared" si="905"/>
        <v>7</v>
      </c>
      <c r="N869" s="131" t="str">
        <f t="shared" si="906"/>
        <v>19</v>
      </c>
      <c r="O869" s="86" t="str">
        <f>IF(N869&lt;&gt;"",VLOOKUP($N869,'Events and Heat count'!$B:$D,2,)&amp;" - "&amp;VLOOKUP($N869,'Events and Heat count'!$B:$D,3,),"")</f>
        <v>Year 6 Boys - 50m Backstroke</v>
      </c>
      <c r="P869" s="86" t="str">
        <f t="shared" si="907"/>
        <v>1</v>
      </c>
      <c r="Q869" s="83" t="str">
        <f t="shared" si="932"/>
        <v>Harrison Blackman</v>
      </c>
      <c r="R869" s="83" t="str">
        <f t="shared" si="933"/>
        <v>Chalfont St Peter</v>
      </c>
      <c r="S869" s="99" t="str">
        <f t="shared" si="885"/>
        <v>___________</v>
      </c>
    </row>
    <row r="870" spans="1:19" ht="20.100000000000001" customHeight="1" x14ac:dyDescent="0.2">
      <c r="A870" s="85" t="str">
        <f t="shared" si="936"/>
        <v>1918</v>
      </c>
      <c r="B870" s="83">
        <f t="shared" ref="B870:C870" si="944">B869</f>
        <v>19</v>
      </c>
      <c r="C870" s="117">
        <f t="shared" si="944"/>
        <v>1</v>
      </c>
      <c r="D870" s="118">
        <f t="shared" si="939"/>
        <v>8</v>
      </c>
      <c r="E870" s="116" t="str">
        <f>IFERROR(VLOOKUP(CONCATENATE(TEXT($B870,0),TEXT($C870,0),TEXT($D870,0)),'Input and Results'!$S:$V,E$1,),"")</f>
        <v>Adam Tricot</v>
      </c>
      <c r="F870" s="116" t="str">
        <f>IFERROR(VLOOKUP(CONCATENATE(TEXT($B870,0),TEXT($C870,0),TEXT($D870,0)),'Input and Results'!$S:$V,F$1,),"")</f>
        <v>Haberdasher's Boys</v>
      </c>
      <c r="G870" s="121">
        <f>IFERROR(VLOOKUP(CONCATENATE(TEXT($B870,0),TEXT($C870,0),TEXT($D870,0)),'Input and Results'!$S:$V,G$1,),"")</f>
        <v>49.8</v>
      </c>
      <c r="H870" s="122">
        <v>46.67</v>
      </c>
      <c r="I870" s="123"/>
      <c r="J870" s="124"/>
      <c r="M870" s="131" t="str">
        <f t="shared" si="905"/>
        <v>8</v>
      </c>
      <c r="N870" s="131" t="str">
        <f t="shared" si="906"/>
        <v>19</v>
      </c>
      <c r="O870" s="86" t="str">
        <f>IF(N870&lt;&gt;"",VLOOKUP($N870,'Events and Heat count'!$B:$D,2,)&amp;" - "&amp;VLOOKUP($N870,'Events and Heat count'!$B:$D,3,),"")</f>
        <v>Year 6 Boys - 50m Backstroke</v>
      </c>
      <c r="P870" s="86" t="str">
        <f t="shared" si="907"/>
        <v>1</v>
      </c>
      <c r="Q870" s="83" t="str">
        <f t="shared" si="932"/>
        <v>Adam Tricot</v>
      </c>
      <c r="R870" s="83" t="str">
        <f t="shared" si="933"/>
        <v>Haberdasher's Boys</v>
      </c>
      <c r="S870" s="99" t="str">
        <f t="shared" si="885"/>
        <v>___________</v>
      </c>
    </row>
    <row r="871" spans="1:19" s="87" customFormat="1" ht="249.95" customHeight="1" x14ac:dyDescent="0.2">
      <c r="B871" s="87">
        <f t="shared" ref="B871:C871" si="945">B870</f>
        <v>19</v>
      </c>
      <c r="C871" s="117">
        <f t="shared" si="945"/>
        <v>1</v>
      </c>
      <c r="D871" s="117"/>
      <c r="E871" s="117"/>
      <c r="F871" s="117"/>
      <c r="G871" s="117"/>
      <c r="H871" s="117"/>
      <c r="I871" s="125"/>
      <c r="J871" s="125"/>
      <c r="M871" s="104" t="str">
        <f t="shared" si="905"/>
        <v/>
      </c>
      <c r="N871" s="104" t="str">
        <f t="shared" si="906"/>
        <v/>
      </c>
      <c r="O871" s="86" t="str">
        <f>IF(N871&lt;&gt;"",VLOOKUP($N871,'Events and Heat count'!$B:$D,2,)&amp;" - "&amp;VLOOKUP($N871,'Events and Heat count'!$B:$D,3,),"")</f>
        <v/>
      </c>
      <c r="P871" s="86" t="str">
        <f t="shared" si="907"/>
        <v/>
      </c>
      <c r="Q871" s="83" t="str">
        <f t="shared" si="932"/>
        <v/>
      </c>
      <c r="R871" s="83" t="str">
        <f t="shared" si="933"/>
        <v/>
      </c>
      <c r="S871" s="99" t="str">
        <f t="shared" si="885"/>
        <v/>
      </c>
    </row>
    <row r="872" spans="1:19" ht="20.100000000000001" customHeight="1" x14ac:dyDescent="0.2">
      <c r="B872" s="83">
        <f t="shared" ref="B872" si="946">B871</f>
        <v>19</v>
      </c>
      <c r="C872" s="103" t="s">
        <v>368</v>
      </c>
      <c r="D872" s="119">
        <f>D858</f>
        <v>19</v>
      </c>
      <c r="E872" s="103" t="str">
        <f t="shared" ref="E872:F872" si="947">E858</f>
        <v>Year 6 Boys</v>
      </c>
      <c r="F872" s="103" t="str">
        <f t="shared" si="947"/>
        <v>50m Backstroke</v>
      </c>
      <c r="G872" s="103"/>
      <c r="H872" s="103"/>
      <c r="I872" s="120"/>
      <c r="J872" s="120"/>
      <c r="M872" s="104" t="str">
        <f t="shared" si="905"/>
        <v/>
      </c>
      <c r="N872" s="104" t="str">
        <f t="shared" si="906"/>
        <v/>
      </c>
      <c r="O872" s="86" t="str">
        <f>IF(N872&lt;&gt;"",VLOOKUP($N872,'Events and Heat count'!$B:$D,2,)&amp;" - "&amp;VLOOKUP($N872,'Events and Heat count'!$B:$D,3,),"")</f>
        <v/>
      </c>
      <c r="P872" s="86" t="str">
        <f t="shared" si="907"/>
        <v/>
      </c>
      <c r="Q872" s="83" t="str">
        <f t="shared" si="932"/>
        <v/>
      </c>
      <c r="R872" s="83" t="str">
        <f t="shared" si="933"/>
        <v/>
      </c>
      <c r="S872" s="99" t="str">
        <f t="shared" si="885"/>
        <v/>
      </c>
    </row>
    <row r="873" spans="1:19" s="87" customFormat="1" ht="5.0999999999999996" customHeight="1" x14ac:dyDescent="0.2">
      <c r="B873" s="87">
        <f t="shared" ref="B873" si="948">B872</f>
        <v>19</v>
      </c>
      <c r="C873" s="117"/>
      <c r="D873" s="117"/>
      <c r="E873" s="117"/>
      <c r="F873" s="117"/>
      <c r="G873" s="117"/>
      <c r="H873" s="117"/>
      <c r="I873" s="125"/>
      <c r="J873" s="125"/>
      <c r="M873" s="104" t="str">
        <f t="shared" si="905"/>
        <v/>
      </c>
      <c r="N873" s="104" t="str">
        <f t="shared" si="906"/>
        <v/>
      </c>
      <c r="O873" s="86" t="str">
        <f>IF(N873&lt;&gt;"",VLOOKUP($N873,'Events and Heat count'!$B:$D,2,)&amp;" - "&amp;VLOOKUP($N873,'Events and Heat count'!$B:$D,3,),"")</f>
        <v/>
      </c>
      <c r="P873" s="86" t="str">
        <f t="shared" si="907"/>
        <v/>
      </c>
      <c r="Q873" s="83" t="str">
        <f t="shared" si="932"/>
        <v/>
      </c>
      <c r="R873" s="83" t="str">
        <f t="shared" si="933"/>
        <v/>
      </c>
      <c r="S873" s="99" t="str">
        <f t="shared" si="885"/>
        <v/>
      </c>
    </row>
    <row r="874" spans="1:19" ht="15" customHeight="1" x14ac:dyDescent="0.2">
      <c r="A874" s="85"/>
      <c r="B874" s="83">
        <f t="shared" ref="B874" si="949">B873</f>
        <v>19</v>
      </c>
      <c r="C874" s="117">
        <f>E874</f>
        <v>2</v>
      </c>
      <c r="D874" s="103" t="s">
        <v>367</v>
      </c>
      <c r="E874" s="119">
        <v>2</v>
      </c>
      <c r="M874" s="104" t="str">
        <f t="shared" si="905"/>
        <v/>
      </c>
      <c r="N874" s="104" t="str">
        <f t="shared" si="906"/>
        <v/>
      </c>
      <c r="O874" s="86" t="str">
        <f>IF(N874&lt;&gt;"",VLOOKUP($N874,'Events and Heat count'!$B:$D,2,)&amp;" - "&amp;VLOOKUP($N874,'Events and Heat count'!$B:$D,3,),"")</f>
        <v/>
      </c>
      <c r="P874" s="86" t="str">
        <f t="shared" si="907"/>
        <v/>
      </c>
      <c r="Q874" s="83" t="str">
        <f t="shared" si="932"/>
        <v/>
      </c>
      <c r="R874" s="83" t="str">
        <f t="shared" si="933"/>
        <v/>
      </c>
      <c r="S874" s="99" t="str">
        <f t="shared" si="885"/>
        <v/>
      </c>
    </row>
    <row r="875" spans="1:19" ht="5.0999999999999996" customHeight="1" x14ac:dyDescent="0.2">
      <c r="A875" s="85"/>
      <c r="B875" s="83">
        <f t="shared" ref="B875" si="950">B874</f>
        <v>19</v>
      </c>
      <c r="C875" s="117">
        <f>C874</f>
        <v>2</v>
      </c>
      <c r="M875" s="104" t="str">
        <f t="shared" si="905"/>
        <v/>
      </c>
      <c r="N875" s="104" t="str">
        <f t="shared" si="906"/>
        <v/>
      </c>
      <c r="O875" s="86" t="str">
        <f>IF(N875&lt;&gt;"",VLOOKUP($N875,'Events and Heat count'!$B:$D,2,)&amp;" - "&amp;VLOOKUP($N875,'Events and Heat count'!$B:$D,3,),"")</f>
        <v/>
      </c>
      <c r="P875" s="86" t="str">
        <f t="shared" si="907"/>
        <v/>
      </c>
      <c r="Q875" s="83" t="str">
        <f t="shared" si="932"/>
        <v/>
      </c>
      <c r="R875" s="83" t="str">
        <f t="shared" si="933"/>
        <v/>
      </c>
      <c r="S875" s="99" t="str">
        <f t="shared" si="885"/>
        <v/>
      </c>
    </row>
    <row r="876" spans="1:19" ht="15" customHeight="1" x14ac:dyDescent="0.2">
      <c r="A876" s="85"/>
      <c r="B876" s="83">
        <f t="shared" ref="B876:C876" si="951">B875</f>
        <v>19</v>
      </c>
      <c r="C876" s="117">
        <f t="shared" si="951"/>
        <v>2</v>
      </c>
      <c r="D876" s="103" t="s">
        <v>366</v>
      </c>
      <c r="E876" s="103" t="s">
        <v>369</v>
      </c>
      <c r="F876" s="103" t="s">
        <v>374</v>
      </c>
      <c r="G876" s="103" t="s">
        <v>380</v>
      </c>
      <c r="H876" s="103"/>
      <c r="I876" s="120" t="s">
        <v>381</v>
      </c>
      <c r="J876" s="120" t="s">
        <v>382</v>
      </c>
      <c r="M876" s="104" t="str">
        <f t="shared" si="905"/>
        <v/>
      </c>
      <c r="N876" s="104" t="str">
        <f t="shared" si="906"/>
        <v/>
      </c>
      <c r="O876" s="86" t="str">
        <f>IF(N876&lt;&gt;"",VLOOKUP($N876,'Events and Heat count'!$B:$D,2,)&amp;" - "&amp;VLOOKUP($N876,'Events and Heat count'!$B:$D,3,),"")</f>
        <v/>
      </c>
      <c r="P876" s="86" t="str">
        <f t="shared" si="907"/>
        <v/>
      </c>
      <c r="Q876" s="83" t="str">
        <f t="shared" si="932"/>
        <v/>
      </c>
      <c r="R876" s="83" t="str">
        <f t="shared" si="933"/>
        <v/>
      </c>
      <c r="S876" s="99" t="str">
        <f t="shared" si="885"/>
        <v/>
      </c>
    </row>
    <row r="877" spans="1:19" ht="20.100000000000001" customHeight="1" x14ac:dyDescent="0.2">
      <c r="A877" s="85" t="str">
        <f>CONCATENATE(TEXT($B877,0),TEXT($C877,0),TEXT($D877,0))</f>
        <v>1921</v>
      </c>
      <c r="B877" s="83">
        <f t="shared" ref="B877:C877" si="952">B876</f>
        <v>19</v>
      </c>
      <c r="C877" s="117">
        <f t="shared" si="952"/>
        <v>2</v>
      </c>
      <c r="D877" s="118">
        <v>1</v>
      </c>
      <c r="E877" s="116" t="str">
        <f>IFERROR(VLOOKUP(CONCATENATE(TEXT($B877,0),TEXT($C877,0),TEXT($D877,0)),'Input and Results'!$S:$V,E$1,),"")</f>
        <v>Rohan Liddar</v>
      </c>
      <c r="F877" s="116" t="str">
        <f>IFERROR(VLOOKUP(CONCATENATE(TEXT($B877,0),TEXT($C877,0),TEXT($D877,0)),'Input and Results'!$S:$V,F$1,),"")</f>
        <v>Boxmoor</v>
      </c>
      <c r="G877" s="121">
        <f>IFERROR(VLOOKUP(CONCATENATE(TEXT($B877,0),TEXT($C877,0),TEXT($D877,0)),'Input and Results'!$S:$V,G$1,),"")</f>
        <v>48</v>
      </c>
      <c r="H877" s="122">
        <v>199.96</v>
      </c>
      <c r="I877" s="123"/>
      <c r="J877" s="124"/>
      <c r="M877" s="131" t="str">
        <f t="shared" si="905"/>
        <v>1</v>
      </c>
      <c r="N877" s="131" t="str">
        <f t="shared" si="906"/>
        <v>19</v>
      </c>
      <c r="O877" s="86" t="str">
        <f>IF(N877&lt;&gt;"",VLOOKUP($N877,'Events and Heat count'!$B:$D,2,)&amp;" - "&amp;VLOOKUP($N877,'Events and Heat count'!$B:$D,3,),"")</f>
        <v>Year 6 Boys - 50m Backstroke</v>
      </c>
      <c r="P877" s="86" t="str">
        <f t="shared" si="907"/>
        <v>2</v>
      </c>
      <c r="Q877" s="83" t="str">
        <f t="shared" si="932"/>
        <v>Rohan Liddar</v>
      </c>
      <c r="R877" s="83" t="str">
        <f t="shared" si="933"/>
        <v>Boxmoor</v>
      </c>
      <c r="S877" s="99" t="str">
        <f t="shared" si="885"/>
        <v>___________</v>
      </c>
    </row>
    <row r="878" spans="1:19" ht="20.100000000000001" customHeight="1" x14ac:dyDescent="0.2">
      <c r="A878" s="85" t="str">
        <f t="shared" ref="A878:A884" si="953">CONCATENATE(TEXT($B878,0),TEXT($C878,0),TEXT($D878,0))</f>
        <v>1922</v>
      </c>
      <c r="B878" s="83">
        <f t="shared" ref="B878:C878" si="954">B877</f>
        <v>19</v>
      </c>
      <c r="C878" s="117">
        <f t="shared" si="954"/>
        <v>2</v>
      </c>
      <c r="D878" s="118">
        <f>D877+1</f>
        <v>2</v>
      </c>
      <c r="E878" s="116" t="str">
        <f>IFERROR(VLOOKUP(CONCATENATE(TEXT($B878,0),TEXT($C878,0),TEXT($D878,0)),'Input and Results'!$S:$V,E$1,),"")</f>
        <v>James Hems</v>
      </c>
      <c r="F878" s="116" t="str">
        <f>IFERROR(VLOOKUP(CONCATENATE(TEXT($B878,0),TEXT($C878,0),TEXT($D878,0)),'Input and Results'!$S:$V,F$1,),"")</f>
        <v>Christ Church</v>
      </c>
      <c r="G878" s="121">
        <f>IFERROR(VLOOKUP(CONCATENATE(TEXT($B878,0),TEXT($C878,0),TEXT($D878,0)),'Input and Results'!$S:$V,G$1,),"")</f>
        <v>47.27</v>
      </c>
      <c r="H878" s="122">
        <v>43.74</v>
      </c>
      <c r="I878" s="123"/>
      <c r="J878" s="124"/>
      <c r="M878" s="131" t="str">
        <f t="shared" si="905"/>
        <v>2</v>
      </c>
      <c r="N878" s="131" t="str">
        <f t="shared" si="906"/>
        <v>19</v>
      </c>
      <c r="O878" s="86" t="str">
        <f>IF(N878&lt;&gt;"",VLOOKUP($N878,'Events and Heat count'!$B:$D,2,)&amp;" - "&amp;VLOOKUP($N878,'Events and Heat count'!$B:$D,3,),"")</f>
        <v>Year 6 Boys - 50m Backstroke</v>
      </c>
      <c r="P878" s="86" t="str">
        <f t="shared" si="907"/>
        <v>2</v>
      </c>
      <c r="Q878" s="83" t="str">
        <f t="shared" si="932"/>
        <v>James Hems</v>
      </c>
      <c r="R878" s="83" t="str">
        <f t="shared" si="933"/>
        <v>Christ Church</v>
      </c>
      <c r="S878" s="99" t="str">
        <f t="shared" si="885"/>
        <v>___________</v>
      </c>
    </row>
    <row r="879" spans="1:19" ht="20.100000000000001" customHeight="1" x14ac:dyDescent="0.2">
      <c r="A879" s="85" t="str">
        <f t="shared" si="953"/>
        <v>1923</v>
      </c>
      <c r="B879" s="83">
        <f t="shared" ref="B879:C879" si="955">B878</f>
        <v>19</v>
      </c>
      <c r="C879" s="117">
        <f t="shared" si="955"/>
        <v>2</v>
      </c>
      <c r="D879" s="118">
        <f t="shared" ref="D879:D884" si="956">D878+1</f>
        <v>3</v>
      </c>
      <c r="E879" s="116" t="str">
        <f>IFERROR(VLOOKUP(CONCATENATE(TEXT($B879,0),TEXT($C879,0),TEXT($D879,0)),'Input and Results'!$S:$V,E$1,),"")</f>
        <v>Harry Rowlands</v>
      </c>
      <c r="F879" s="116" t="str">
        <f>IFERROR(VLOOKUP(CONCATENATE(TEXT($B879,0),TEXT($C879,0),TEXT($D879,0)),'Input and Results'!$S:$V,F$1,),"")</f>
        <v>Beechwood Park</v>
      </c>
      <c r="G879" s="121">
        <f>IFERROR(VLOOKUP(CONCATENATE(TEXT($B879,0),TEXT($C879,0),TEXT($D879,0)),'Input and Results'!$S:$V,G$1,),"")</f>
        <v>46.53</v>
      </c>
      <c r="H879" s="122">
        <v>44.91</v>
      </c>
      <c r="I879" s="123"/>
      <c r="J879" s="124"/>
      <c r="M879" s="131" t="str">
        <f t="shared" si="905"/>
        <v>3</v>
      </c>
      <c r="N879" s="131" t="str">
        <f t="shared" si="906"/>
        <v>19</v>
      </c>
      <c r="O879" s="86" t="str">
        <f>IF(N879&lt;&gt;"",VLOOKUP($N879,'Events and Heat count'!$B:$D,2,)&amp;" - "&amp;VLOOKUP($N879,'Events and Heat count'!$B:$D,3,),"")</f>
        <v>Year 6 Boys - 50m Backstroke</v>
      </c>
      <c r="P879" s="86" t="str">
        <f t="shared" si="907"/>
        <v>2</v>
      </c>
      <c r="Q879" s="83" t="str">
        <f t="shared" si="932"/>
        <v>Harry Rowlands</v>
      </c>
      <c r="R879" s="83" t="str">
        <f t="shared" si="933"/>
        <v>Beechwood Park</v>
      </c>
      <c r="S879" s="99" t="str">
        <f t="shared" si="885"/>
        <v>___________</v>
      </c>
    </row>
    <row r="880" spans="1:19" ht="20.100000000000001" customHeight="1" x14ac:dyDescent="0.2">
      <c r="A880" s="85" t="str">
        <f t="shared" si="953"/>
        <v>1924</v>
      </c>
      <c r="B880" s="83">
        <f t="shared" ref="B880:C880" si="957">B879</f>
        <v>19</v>
      </c>
      <c r="C880" s="117">
        <f t="shared" si="957"/>
        <v>2</v>
      </c>
      <c r="D880" s="118">
        <f t="shared" si="956"/>
        <v>4</v>
      </c>
      <c r="E880" s="116" t="str">
        <f>IFERROR(VLOOKUP(CONCATENATE(TEXT($B880,0),TEXT($C880,0),TEXT($D880,0)),'Input and Results'!$S:$V,E$1,),"")</f>
        <v>Oliver Mann</v>
      </c>
      <c r="F880" s="116" t="str">
        <f>IFERROR(VLOOKUP(CONCATENATE(TEXT($B880,0),TEXT($C880,0),TEXT($D880,0)),'Input and Results'!$S:$V,F$1,),"")</f>
        <v>Harpenden Academy</v>
      </c>
      <c r="G880" s="121">
        <f>IFERROR(VLOOKUP(CONCATENATE(TEXT($B880,0),TEXT($C880,0),TEXT($D880,0)),'Input and Results'!$S:$V,G$1,),"")</f>
        <v>45.92</v>
      </c>
      <c r="H880" s="122">
        <v>44.06</v>
      </c>
      <c r="I880" s="123"/>
      <c r="J880" s="124"/>
      <c r="M880" s="131" t="str">
        <f t="shared" si="905"/>
        <v>4</v>
      </c>
      <c r="N880" s="131" t="str">
        <f t="shared" si="906"/>
        <v>19</v>
      </c>
      <c r="O880" s="86" t="str">
        <f>IF(N880&lt;&gt;"",VLOOKUP($N880,'Events and Heat count'!$B:$D,2,)&amp;" - "&amp;VLOOKUP($N880,'Events and Heat count'!$B:$D,3,),"")</f>
        <v>Year 6 Boys - 50m Backstroke</v>
      </c>
      <c r="P880" s="86" t="str">
        <f t="shared" si="907"/>
        <v>2</v>
      </c>
      <c r="Q880" s="83" t="str">
        <f t="shared" si="932"/>
        <v>Oliver Mann</v>
      </c>
      <c r="R880" s="83" t="str">
        <f t="shared" si="933"/>
        <v>Harpenden Academy</v>
      </c>
      <c r="S880" s="99" t="str">
        <f t="shared" si="885"/>
        <v>___________</v>
      </c>
    </row>
    <row r="881" spans="1:19" ht="20.100000000000001" customHeight="1" x14ac:dyDescent="0.2">
      <c r="A881" s="85" t="str">
        <f t="shared" si="953"/>
        <v>1925</v>
      </c>
      <c r="B881" s="83">
        <f t="shared" ref="B881:C881" si="958">B880</f>
        <v>19</v>
      </c>
      <c r="C881" s="117">
        <f t="shared" si="958"/>
        <v>2</v>
      </c>
      <c r="D881" s="118">
        <f t="shared" si="956"/>
        <v>5</v>
      </c>
      <c r="E881" s="116" t="str">
        <f>IFERROR(VLOOKUP(CONCATENATE(TEXT($B881,0),TEXT($C881,0),TEXT($D881,0)),'Input and Results'!$S:$V,E$1,),"")</f>
        <v>Ralph Barnes</v>
      </c>
      <c r="F881" s="116" t="str">
        <f>IFERROR(VLOOKUP(CONCATENATE(TEXT($B881,0),TEXT($C881,0),TEXT($D881,0)),'Input and Results'!$S:$V,F$1,),"")</f>
        <v>Breachwood Green School JMI</v>
      </c>
      <c r="G881" s="121">
        <f>IFERROR(VLOOKUP(CONCATENATE(TEXT($B881,0),TEXT($C881,0),TEXT($D881,0)),'Input and Results'!$S:$V,G$1,),"")</f>
        <v>45.57</v>
      </c>
      <c r="H881" s="122">
        <v>43.19</v>
      </c>
      <c r="I881" s="123"/>
      <c r="J881" s="124"/>
      <c r="M881" s="131" t="str">
        <f t="shared" si="905"/>
        <v>5</v>
      </c>
      <c r="N881" s="131" t="str">
        <f t="shared" si="906"/>
        <v>19</v>
      </c>
      <c r="O881" s="86" t="str">
        <f>IF(N881&lt;&gt;"",VLOOKUP($N881,'Events and Heat count'!$B:$D,2,)&amp;" - "&amp;VLOOKUP($N881,'Events and Heat count'!$B:$D,3,),"")</f>
        <v>Year 6 Boys - 50m Backstroke</v>
      </c>
      <c r="P881" s="86" t="str">
        <f t="shared" si="907"/>
        <v>2</v>
      </c>
      <c r="Q881" s="83" t="str">
        <f t="shared" si="932"/>
        <v>Ralph Barnes</v>
      </c>
      <c r="R881" s="83" t="str">
        <f t="shared" si="933"/>
        <v>Breachwood Green School JMI</v>
      </c>
      <c r="S881" s="99" t="str">
        <f t="shared" si="885"/>
        <v>___________</v>
      </c>
    </row>
    <row r="882" spans="1:19" ht="20.100000000000001" customHeight="1" x14ac:dyDescent="0.2">
      <c r="A882" s="85" t="str">
        <f t="shared" si="953"/>
        <v>1926</v>
      </c>
      <c r="B882" s="83">
        <f t="shared" ref="B882:C882" si="959">B881</f>
        <v>19</v>
      </c>
      <c r="C882" s="117">
        <f t="shared" si="959"/>
        <v>2</v>
      </c>
      <c r="D882" s="118">
        <f t="shared" si="956"/>
        <v>6</v>
      </c>
      <c r="E882" s="116" t="str">
        <f>IFERROR(VLOOKUP(CONCATENATE(TEXT($B882,0),TEXT($C882,0),TEXT($D882,0)),'Input and Results'!$S:$V,E$1,),"")</f>
        <v>Mac Lothian</v>
      </c>
      <c r="F882" s="116" t="str">
        <f>IFERROR(VLOOKUP(CONCATENATE(TEXT($B882,0),TEXT($C882,0),TEXT($D882,0)),'Input and Results'!$S:$V,F$1,),"")</f>
        <v>Gayhurst School</v>
      </c>
      <c r="G882" s="121">
        <f>IFERROR(VLOOKUP(CONCATENATE(TEXT($B882,0),TEXT($C882,0),TEXT($D882,0)),'Input and Results'!$S:$V,G$1,),"")</f>
        <v>46.21</v>
      </c>
      <c r="H882" s="122">
        <v>43.52</v>
      </c>
      <c r="I882" s="123"/>
      <c r="J882" s="124"/>
      <c r="M882" s="131" t="str">
        <f t="shared" si="905"/>
        <v>6</v>
      </c>
      <c r="N882" s="131" t="str">
        <f t="shared" si="906"/>
        <v>19</v>
      </c>
      <c r="O882" s="86" t="str">
        <f>IF(N882&lt;&gt;"",VLOOKUP($N882,'Events and Heat count'!$B:$D,2,)&amp;" - "&amp;VLOOKUP($N882,'Events and Heat count'!$B:$D,3,),"")</f>
        <v>Year 6 Boys - 50m Backstroke</v>
      </c>
      <c r="P882" s="86" t="str">
        <f t="shared" si="907"/>
        <v>2</v>
      </c>
      <c r="Q882" s="83" t="str">
        <f t="shared" si="932"/>
        <v>Mac Lothian</v>
      </c>
      <c r="R882" s="83" t="str">
        <f t="shared" si="933"/>
        <v>Gayhurst School</v>
      </c>
      <c r="S882" s="99" t="str">
        <f t="shared" si="885"/>
        <v>___________</v>
      </c>
    </row>
    <row r="883" spans="1:19" ht="20.100000000000001" customHeight="1" x14ac:dyDescent="0.2">
      <c r="A883" s="85" t="str">
        <f t="shared" si="953"/>
        <v>1927</v>
      </c>
      <c r="B883" s="83">
        <f t="shared" ref="B883:C883" si="960">B882</f>
        <v>19</v>
      </c>
      <c r="C883" s="117">
        <f t="shared" si="960"/>
        <v>2</v>
      </c>
      <c r="D883" s="118">
        <f t="shared" si="956"/>
        <v>7</v>
      </c>
      <c r="E883" s="116" t="str">
        <f>IFERROR(VLOOKUP(CONCATENATE(TEXT($B883,0),TEXT($C883,0),TEXT($D883,0)),'Input and Results'!$S:$V,E$1,),"")</f>
        <v>Oliver Denton-Sparke</v>
      </c>
      <c r="F883" s="116" t="str">
        <f>IFERROR(VLOOKUP(CONCATENATE(TEXT($B883,0),TEXT($C883,0),TEXT($D883,0)),'Input and Results'!$S:$V,F$1,),"")</f>
        <v>Grove Road</v>
      </c>
      <c r="G883" s="121">
        <f>IFERROR(VLOOKUP(CONCATENATE(TEXT($B883,0),TEXT($C883,0),TEXT($D883,0)),'Input and Results'!$S:$V,G$1,),"")</f>
        <v>46.94</v>
      </c>
      <c r="H883" s="122">
        <v>47.02</v>
      </c>
      <c r="I883" s="123"/>
      <c r="J883" s="124"/>
      <c r="M883" s="131" t="str">
        <f t="shared" si="905"/>
        <v>7</v>
      </c>
      <c r="N883" s="131" t="str">
        <f t="shared" si="906"/>
        <v>19</v>
      </c>
      <c r="O883" s="86" t="str">
        <f>IF(N883&lt;&gt;"",VLOOKUP($N883,'Events and Heat count'!$B:$D,2,)&amp;" - "&amp;VLOOKUP($N883,'Events and Heat count'!$B:$D,3,),"")</f>
        <v>Year 6 Boys - 50m Backstroke</v>
      </c>
      <c r="P883" s="86" t="str">
        <f t="shared" si="907"/>
        <v>2</v>
      </c>
      <c r="Q883" s="83" t="str">
        <f t="shared" si="932"/>
        <v>Oliver Denton-Sparke</v>
      </c>
      <c r="R883" s="83" t="str">
        <f t="shared" si="933"/>
        <v>Grove Road</v>
      </c>
      <c r="S883" s="99" t="str">
        <f t="shared" si="885"/>
        <v>___________</v>
      </c>
    </row>
    <row r="884" spans="1:19" ht="20.100000000000001" customHeight="1" x14ac:dyDescent="0.2">
      <c r="A884" s="85" t="str">
        <f t="shared" si="953"/>
        <v>1928</v>
      </c>
      <c r="B884" s="83">
        <f t="shared" ref="B884:C884" si="961">B883</f>
        <v>19</v>
      </c>
      <c r="C884" s="117">
        <f t="shared" si="961"/>
        <v>2</v>
      </c>
      <c r="D884" s="118">
        <f t="shared" si="956"/>
        <v>8</v>
      </c>
      <c r="E884" s="116" t="str">
        <f>IFERROR(VLOOKUP(CONCATENATE(TEXT($B884,0),TEXT($C884,0),TEXT($D884,0)),'Input and Results'!$S:$V,E$1,),"")</f>
        <v>Mason O'Brien</v>
      </c>
      <c r="F884" s="116" t="str">
        <f>IFERROR(VLOOKUP(CONCATENATE(TEXT($B884,0),TEXT($C884,0),TEXT($D884,0)),'Input and Results'!$S:$V,F$1,),"")</f>
        <v>St Cuthbert Mayne</v>
      </c>
      <c r="G884" s="121">
        <f>IFERROR(VLOOKUP(CONCATENATE(TEXT($B884,0),TEXT($C884,0),TEXT($D884,0)),'Input and Results'!$S:$V,G$1,),"")</f>
        <v>47.41</v>
      </c>
      <c r="H884" s="122">
        <v>199.95</v>
      </c>
      <c r="I884" s="123"/>
      <c r="J884" s="124"/>
      <c r="M884" s="131" t="str">
        <f t="shared" si="905"/>
        <v>8</v>
      </c>
      <c r="N884" s="131" t="str">
        <f t="shared" si="906"/>
        <v>19</v>
      </c>
      <c r="O884" s="86" t="str">
        <f>IF(N884&lt;&gt;"",VLOOKUP($N884,'Events and Heat count'!$B:$D,2,)&amp;" - "&amp;VLOOKUP($N884,'Events and Heat count'!$B:$D,3,),"")</f>
        <v>Year 6 Boys - 50m Backstroke</v>
      </c>
      <c r="P884" s="86" t="str">
        <f t="shared" si="907"/>
        <v>2</v>
      </c>
      <c r="Q884" s="83" t="str">
        <f t="shared" si="932"/>
        <v>Mason O'Brien</v>
      </c>
      <c r="R884" s="83" t="str">
        <f t="shared" si="933"/>
        <v>St Cuthbert Mayne</v>
      </c>
      <c r="S884" s="99" t="str">
        <f t="shared" si="885"/>
        <v>___________</v>
      </c>
    </row>
    <row r="885" spans="1:19" s="87" customFormat="1" ht="249.95" customHeight="1" x14ac:dyDescent="0.2">
      <c r="B885" s="87">
        <f t="shared" ref="B885:C885" si="962">B884</f>
        <v>19</v>
      </c>
      <c r="C885" s="117">
        <f t="shared" si="962"/>
        <v>2</v>
      </c>
      <c r="D885" s="117"/>
      <c r="E885" s="117"/>
      <c r="F885" s="117"/>
      <c r="G885" s="117"/>
      <c r="H885" s="117"/>
      <c r="I885" s="125"/>
      <c r="J885" s="125"/>
      <c r="M885" s="104" t="str">
        <f t="shared" si="905"/>
        <v/>
      </c>
      <c r="N885" s="104" t="str">
        <f t="shared" si="906"/>
        <v/>
      </c>
      <c r="O885" s="86" t="str">
        <f>IF(N885&lt;&gt;"",VLOOKUP($N885,'Events and Heat count'!$B:$D,2,)&amp;" - "&amp;VLOOKUP($N885,'Events and Heat count'!$B:$D,3,),"")</f>
        <v/>
      </c>
      <c r="P885" s="86" t="str">
        <f t="shared" si="907"/>
        <v/>
      </c>
      <c r="Q885" s="83" t="str">
        <f t="shared" si="932"/>
        <v/>
      </c>
      <c r="R885" s="83" t="str">
        <f t="shared" si="933"/>
        <v/>
      </c>
      <c r="S885" s="99" t="str">
        <f t="shared" si="885"/>
        <v/>
      </c>
    </row>
    <row r="886" spans="1:19" ht="20.100000000000001" customHeight="1" x14ac:dyDescent="0.2">
      <c r="B886" s="83">
        <f t="shared" ref="B886" si="963">B885</f>
        <v>19</v>
      </c>
      <c r="C886" s="103" t="s">
        <v>368</v>
      </c>
      <c r="D886" s="119">
        <f>D872</f>
        <v>19</v>
      </c>
      <c r="E886" s="103" t="str">
        <f t="shared" ref="E886:F886" si="964">E872</f>
        <v>Year 6 Boys</v>
      </c>
      <c r="F886" s="103" t="str">
        <f t="shared" si="964"/>
        <v>50m Backstroke</v>
      </c>
      <c r="G886" s="103"/>
      <c r="H886" s="103"/>
      <c r="I886" s="120"/>
      <c r="J886" s="120"/>
      <c r="M886" s="104" t="str">
        <f t="shared" si="905"/>
        <v/>
      </c>
      <c r="N886" s="104" t="str">
        <f t="shared" si="906"/>
        <v/>
      </c>
      <c r="O886" s="86" t="str">
        <f>IF(N886&lt;&gt;"",VLOOKUP($N886,'Events and Heat count'!$B:$D,2,)&amp;" - "&amp;VLOOKUP($N886,'Events and Heat count'!$B:$D,3,),"")</f>
        <v/>
      </c>
      <c r="P886" s="86" t="str">
        <f t="shared" si="907"/>
        <v/>
      </c>
      <c r="Q886" s="83" t="str">
        <f t="shared" si="932"/>
        <v/>
      </c>
      <c r="R886" s="83" t="str">
        <f t="shared" si="933"/>
        <v/>
      </c>
      <c r="S886" s="99" t="str">
        <f t="shared" ref="S886:S949" si="965">IF($A886&lt;&gt;0,"___________","")</f>
        <v/>
      </c>
    </row>
    <row r="887" spans="1:19" s="87" customFormat="1" ht="5.0999999999999996" customHeight="1" x14ac:dyDescent="0.2">
      <c r="B887" s="87">
        <f t="shared" ref="B887" si="966">B886</f>
        <v>19</v>
      </c>
      <c r="C887" s="117"/>
      <c r="D887" s="117"/>
      <c r="E887" s="117"/>
      <c r="F887" s="117"/>
      <c r="G887" s="117"/>
      <c r="H887" s="117"/>
      <c r="I887" s="125"/>
      <c r="J887" s="125"/>
      <c r="M887" s="104" t="str">
        <f t="shared" si="905"/>
        <v/>
      </c>
      <c r="N887" s="104" t="str">
        <f t="shared" si="906"/>
        <v/>
      </c>
      <c r="O887" s="86" t="str">
        <f>IF(N887&lt;&gt;"",VLOOKUP($N887,'Events and Heat count'!$B:$D,2,)&amp;" - "&amp;VLOOKUP($N887,'Events and Heat count'!$B:$D,3,),"")</f>
        <v/>
      </c>
      <c r="P887" s="86" t="str">
        <f t="shared" si="907"/>
        <v/>
      </c>
      <c r="Q887" s="83" t="str">
        <f t="shared" si="932"/>
        <v/>
      </c>
      <c r="R887" s="83" t="str">
        <f t="shared" si="933"/>
        <v/>
      </c>
      <c r="S887" s="99" t="str">
        <f t="shared" si="965"/>
        <v/>
      </c>
    </row>
    <row r="888" spans="1:19" ht="15" customHeight="1" x14ac:dyDescent="0.2">
      <c r="A888" s="85"/>
      <c r="B888" s="83">
        <f t="shared" ref="B888" si="967">B887</f>
        <v>19</v>
      </c>
      <c r="C888" s="117">
        <f>E888</f>
        <v>3</v>
      </c>
      <c r="D888" s="103" t="s">
        <v>367</v>
      </c>
      <c r="E888" s="119">
        <v>3</v>
      </c>
      <c r="M888" s="104" t="str">
        <f t="shared" si="905"/>
        <v/>
      </c>
      <c r="N888" s="104" t="str">
        <f t="shared" si="906"/>
        <v/>
      </c>
      <c r="O888" s="86" t="str">
        <f>IF(N888&lt;&gt;"",VLOOKUP($N888,'Events and Heat count'!$B:$D,2,)&amp;" - "&amp;VLOOKUP($N888,'Events and Heat count'!$B:$D,3,),"")</f>
        <v/>
      </c>
      <c r="P888" s="86" t="str">
        <f t="shared" si="907"/>
        <v/>
      </c>
      <c r="Q888" s="83" t="str">
        <f t="shared" si="932"/>
        <v/>
      </c>
      <c r="R888" s="83" t="str">
        <f t="shared" si="933"/>
        <v/>
      </c>
      <c r="S888" s="99" t="str">
        <f t="shared" si="965"/>
        <v/>
      </c>
    </row>
    <row r="889" spans="1:19" ht="5.0999999999999996" customHeight="1" x14ac:dyDescent="0.2">
      <c r="A889" s="85"/>
      <c r="B889" s="83">
        <f t="shared" ref="B889" si="968">B888</f>
        <v>19</v>
      </c>
      <c r="C889" s="117">
        <f>C888</f>
        <v>3</v>
      </c>
      <c r="M889" s="104" t="str">
        <f t="shared" si="905"/>
        <v/>
      </c>
      <c r="N889" s="104" t="str">
        <f t="shared" si="906"/>
        <v/>
      </c>
      <c r="O889" s="86" t="str">
        <f>IF(N889&lt;&gt;"",VLOOKUP($N889,'Events and Heat count'!$B:$D,2,)&amp;" - "&amp;VLOOKUP($N889,'Events and Heat count'!$B:$D,3,),"")</f>
        <v/>
      </c>
      <c r="P889" s="86" t="str">
        <f t="shared" si="907"/>
        <v/>
      </c>
      <c r="Q889" s="83" t="str">
        <f t="shared" si="932"/>
        <v/>
      </c>
      <c r="R889" s="83" t="str">
        <f t="shared" si="933"/>
        <v/>
      </c>
      <c r="S889" s="99" t="str">
        <f t="shared" si="965"/>
        <v/>
      </c>
    </row>
    <row r="890" spans="1:19" ht="15" customHeight="1" x14ac:dyDescent="0.2">
      <c r="A890" s="85"/>
      <c r="B890" s="83">
        <f t="shared" ref="B890:C890" si="969">B889</f>
        <v>19</v>
      </c>
      <c r="C890" s="117">
        <f t="shared" si="969"/>
        <v>3</v>
      </c>
      <c r="D890" s="103" t="s">
        <v>366</v>
      </c>
      <c r="E890" s="103" t="s">
        <v>369</v>
      </c>
      <c r="F890" s="103" t="s">
        <v>374</v>
      </c>
      <c r="G890" s="103" t="s">
        <v>380</v>
      </c>
      <c r="H890" s="103"/>
      <c r="I890" s="120" t="s">
        <v>381</v>
      </c>
      <c r="J890" s="120" t="s">
        <v>382</v>
      </c>
      <c r="M890" s="104" t="str">
        <f t="shared" si="905"/>
        <v/>
      </c>
      <c r="N890" s="104" t="str">
        <f t="shared" si="906"/>
        <v/>
      </c>
      <c r="O890" s="86" t="str">
        <f>IF(N890&lt;&gt;"",VLOOKUP($N890,'Events and Heat count'!$B:$D,2,)&amp;" - "&amp;VLOOKUP($N890,'Events and Heat count'!$B:$D,3,),"")</f>
        <v/>
      </c>
      <c r="P890" s="86" t="str">
        <f t="shared" si="907"/>
        <v/>
      </c>
      <c r="Q890" s="83" t="str">
        <f t="shared" si="932"/>
        <v/>
      </c>
      <c r="R890" s="83" t="str">
        <f t="shared" si="933"/>
        <v/>
      </c>
      <c r="S890" s="99" t="str">
        <f t="shared" si="965"/>
        <v/>
      </c>
    </row>
    <row r="891" spans="1:19" ht="20.100000000000001" customHeight="1" x14ac:dyDescent="0.2">
      <c r="A891" s="85" t="str">
        <f>CONCATENATE(TEXT($B891,0),TEXT($C891,0),TEXT($D891,0))</f>
        <v>1931</v>
      </c>
      <c r="B891" s="83">
        <f t="shared" ref="B891:C891" si="970">B890</f>
        <v>19</v>
      </c>
      <c r="C891" s="117">
        <f t="shared" si="970"/>
        <v>3</v>
      </c>
      <c r="D891" s="118">
        <v>1</v>
      </c>
      <c r="E891" s="116" t="str">
        <f>IFERROR(VLOOKUP(CONCATENATE(TEXT($B891,0),TEXT($C891,0),TEXT($D891,0)),'Input and Results'!$S:$V,E$1,),"")</f>
        <v>Marko Borgis</v>
      </c>
      <c r="F891" s="116" t="str">
        <f>IFERROR(VLOOKUP(CONCATENATE(TEXT($B891,0),TEXT($C891,0),TEXT($D891,0)),'Input and Results'!$S:$V,F$1,),"")</f>
        <v xml:space="preserve">Round Diamond </v>
      </c>
      <c r="G891" s="121">
        <f>IFERROR(VLOOKUP(CONCATENATE(TEXT($B891,0),TEXT($C891,0),TEXT($D891,0)),'Input and Results'!$S:$V,G$1,),"")</f>
        <v>44.85</v>
      </c>
      <c r="H891" s="122">
        <v>45.31</v>
      </c>
      <c r="I891" s="123"/>
      <c r="J891" s="124"/>
      <c r="M891" s="131" t="str">
        <f t="shared" si="905"/>
        <v>1</v>
      </c>
      <c r="N891" s="131" t="str">
        <f t="shared" si="906"/>
        <v>19</v>
      </c>
      <c r="O891" s="86" t="str">
        <f>IF(N891&lt;&gt;"",VLOOKUP($N891,'Events and Heat count'!$B:$D,2,)&amp;" - "&amp;VLOOKUP($N891,'Events and Heat count'!$B:$D,3,),"")</f>
        <v>Year 6 Boys - 50m Backstroke</v>
      </c>
      <c r="P891" s="86" t="str">
        <f t="shared" si="907"/>
        <v>3</v>
      </c>
      <c r="Q891" s="83" t="str">
        <f t="shared" si="932"/>
        <v>Marko Borgis</v>
      </c>
      <c r="R891" s="83" t="str">
        <f t="shared" si="933"/>
        <v xml:space="preserve">Round Diamond </v>
      </c>
      <c r="S891" s="99" t="str">
        <f t="shared" si="965"/>
        <v>___________</v>
      </c>
    </row>
    <row r="892" spans="1:19" ht="20.100000000000001" customHeight="1" x14ac:dyDescent="0.2">
      <c r="A892" s="85" t="str">
        <f t="shared" ref="A892:A898" si="971">CONCATENATE(TEXT($B892,0),TEXT($C892,0),TEXT($D892,0))</f>
        <v>1932</v>
      </c>
      <c r="B892" s="83">
        <f t="shared" ref="B892:C892" si="972">B891</f>
        <v>19</v>
      </c>
      <c r="C892" s="117">
        <f t="shared" si="972"/>
        <v>3</v>
      </c>
      <c r="D892" s="118">
        <f>D891+1</f>
        <v>2</v>
      </c>
      <c r="E892" s="116" t="str">
        <f>IFERROR(VLOOKUP(CONCATENATE(TEXT($B892,0),TEXT($C892,0),TEXT($D892,0)),'Input and Results'!$S:$V,E$1,),"")</f>
        <v>Max Coltman</v>
      </c>
      <c r="F892" s="116" t="str">
        <f>IFERROR(VLOOKUP(CONCATENATE(TEXT($B892,0),TEXT($C892,0),TEXT($D892,0)),'Input and Results'!$S:$V,F$1,),"")</f>
        <v>Heath Mount</v>
      </c>
      <c r="G892" s="121">
        <f>IFERROR(VLOOKUP(CONCATENATE(TEXT($B892,0),TEXT($C892,0),TEXT($D892,0)),'Input and Results'!$S:$V,G$1,),"")</f>
        <v>44.01</v>
      </c>
      <c r="H892" s="122">
        <v>44.05</v>
      </c>
      <c r="I892" s="123"/>
      <c r="J892" s="124"/>
      <c r="M892" s="131" t="str">
        <f t="shared" si="905"/>
        <v>2</v>
      </c>
      <c r="N892" s="131" t="str">
        <f t="shared" si="906"/>
        <v>19</v>
      </c>
      <c r="O892" s="86" t="str">
        <f>IF(N892&lt;&gt;"",VLOOKUP($N892,'Events and Heat count'!$B:$D,2,)&amp;" - "&amp;VLOOKUP($N892,'Events and Heat count'!$B:$D,3,),"")</f>
        <v>Year 6 Boys - 50m Backstroke</v>
      </c>
      <c r="P892" s="86" t="str">
        <f t="shared" si="907"/>
        <v>3</v>
      </c>
      <c r="Q892" s="83" t="str">
        <f t="shared" si="932"/>
        <v>Max Coltman</v>
      </c>
      <c r="R892" s="83" t="str">
        <f t="shared" si="933"/>
        <v>Heath Mount</v>
      </c>
      <c r="S892" s="99" t="str">
        <f t="shared" si="965"/>
        <v>___________</v>
      </c>
    </row>
    <row r="893" spans="1:19" ht="20.100000000000001" customHeight="1" x14ac:dyDescent="0.2">
      <c r="A893" s="85" t="str">
        <f t="shared" si="971"/>
        <v>1933</v>
      </c>
      <c r="B893" s="83">
        <f t="shared" ref="B893:C893" si="973">B892</f>
        <v>19</v>
      </c>
      <c r="C893" s="117">
        <f t="shared" si="973"/>
        <v>3</v>
      </c>
      <c r="D893" s="118">
        <f t="shared" ref="D893:D898" si="974">D892+1</f>
        <v>3</v>
      </c>
      <c r="E893" s="116" t="str">
        <f>IFERROR(VLOOKUP(CONCATENATE(TEXT($B893,0),TEXT($C893,0),TEXT($D893,0)),'Input and Results'!$S:$V,E$1,),"")</f>
        <v>Alexander Kalverboer</v>
      </c>
      <c r="F893" s="116" t="str">
        <f>IFERROR(VLOOKUP(CONCATENATE(TEXT($B893,0),TEXT($C893,0),TEXT($D893,0)),'Input and Results'!$S:$V,F$1,),"")</f>
        <v>Westbrook Hay</v>
      </c>
      <c r="G893" s="121">
        <f>IFERROR(VLOOKUP(CONCATENATE(TEXT($B893,0),TEXT($C893,0),TEXT($D893,0)),'Input and Results'!$S:$V,G$1,),"")</f>
        <v>43.79</v>
      </c>
      <c r="H893" s="122">
        <v>43.02</v>
      </c>
      <c r="I893" s="123"/>
      <c r="J893" s="124"/>
      <c r="M893" s="131" t="str">
        <f t="shared" si="905"/>
        <v>3</v>
      </c>
      <c r="N893" s="131" t="str">
        <f t="shared" si="906"/>
        <v>19</v>
      </c>
      <c r="O893" s="86" t="str">
        <f>IF(N893&lt;&gt;"",VLOOKUP($N893,'Events and Heat count'!$B:$D,2,)&amp;" - "&amp;VLOOKUP($N893,'Events and Heat count'!$B:$D,3,),"")</f>
        <v>Year 6 Boys - 50m Backstroke</v>
      </c>
      <c r="P893" s="86" t="str">
        <f t="shared" si="907"/>
        <v>3</v>
      </c>
      <c r="Q893" s="83" t="str">
        <f t="shared" si="932"/>
        <v>Alexander Kalverboer</v>
      </c>
      <c r="R893" s="83" t="str">
        <f t="shared" si="933"/>
        <v>Westbrook Hay</v>
      </c>
      <c r="S893" s="99" t="str">
        <f t="shared" si="965"/>
        <v>___________</v>
      </c>
    </row>
    <row r="894" spans="1:19" ht="20.100000000000001" customHeight="1" x14ac:dyDescent="0.2">
      <c r="A894" s="85" t="str">
        <f t="shared" si="971"/>
        <v>1934</v>
      </c>
      <c r="B894" s="83">
        <f t="shared" ref="B894:C894" si="975">B893</f>
        <v>19</v>
      </c>
      <c r="C894" s="117">
        <f t="shared" si="975"/>
        <v>3</v>
      </c>
      <c r="D894" s="118">
        <f t="shared" si="974"/>
        <v>4</v>
      </c>
      <c r="E894" s="116" t="str">
        <f>IFERROR(VLOOKUP(CONCATENATE(TEXT($B894,0),TEXT($C894,0),TEXT($D894,0)),'Input and Results'!$S:$V,E$1,),"")</f>
        <v>James Coleman</v>
      </c>
      <c r="F894" s="116" t="str">
        <f>IFERROR(VLOOKUP(CONCATENATE(TEXT($B894,0),TEXT($C894,0),TEXT($D894,0)),'Input and Results'!$S:$V,F$1,),"")</f>
        <v>Mandeville</v>
      </c>
      <c r="G894" s="121">
        <f>IFERROR(VLOOKUP(CONCATENATE(TEXT($B894,0),TEXT($C894,0),TEXT($D894,0)),'Input and Results'!$S:$V,G$1,),"")</f>
        <v>43.47</v>
      </c>
      <c r="H894" s="122">
        <v>45.01</v>
      </c>
      <c r="I894" s="123"/>
      <c r="J894" s="124"/>
      <c r="M894" s="131" t="str">
        <f t="shared" si="905"/>
        <v>4</v>
      </c>
      <c r="N894" s="131" t="str">
        <f t="shared" si="906"/>
        <v>19</v>
      </c>
      <c r="O894" s="86" t="str">
        <f>IF(N894&lt;&gt;"",VLOOKUP($N894,'Events and Heat count'!$B:$D,2,)&amp;" - "&amp;VLOOKUP($N894,'Events and Heat count'!$B:$D,3,),"")</f>
        <v>Year 6 Boys - 50m Backstroke</v>
      </c>
      <c r="P894" s="86" t="str">
        <f t="shared" si="907"/>
        <v>3</v>
      </c>
      <c r="Q894" s="83" t="str">
        <f t="shared" si="932"/>
        <v>James Coleman</v>
      </c>
      <c r="R894" s="83" t="str">
        <f t="shared" si="933"/>
        <v>Mandeville</v>
      </c>
      <c r="S894" s="99" t="str">
        <f t="shared" si="965"/>
        <v>___________</v>
      </c>
    </row>
    <row r="895" spans="1:19" ht="20.100000000000001" customHeight="1" x14ac:dyDescent="0.2">
      <c r="A895" s="85" t="str">
        <f t="shared" si="971"/>
        <v>1935</v>
      </c>
      <c r="B895" s="83">
        <f t="shared" ref="B895:C895" si="976">B894</f>
        <v>19</v>
      </c>
      <c r="C895" s="117">
        <f t="shared" si="976"/>
        <v>3</v>
      </c>
      <c r="D895" s="118">
        <f t="shared" si="974"/>
        <v>5</v>
      </c>
      <c r="E895" s="116" t="str">
        <f>IFERROR(VLOOKUP(CONCATENATE(TEXT($B895,0),TEXT($C895,0),TEXT($D895,0)),'Input and Results'!$S:$V,E$1,),"")</f>
        <v>Tommy Maidment</v>
      </c>
      <c r="F895" s="116" t="str">
        <f>IFERROR(VLOOKUP(CONCATENATE(TEXT($B895,0),TEXT($C895,0),TEXT($D895,0)),'Input and Results'!$S:$V,F$1,),"")</f>
        <v>Westbrook Hay</v>
      </c>
      <c r="G895" s="121">
        <f>IFERROR(VLOOKUP(CONCATENATE(TEXT($B895,0),TEXT($C895,0),TEXT($D895,0)),'Input and Results'!$S:$V,G$1,),"")</f>
        <v>43.13</v>
      </c>
      <c r="H895" s="122">
        <v>44.48</v>
      </c>
      <c r="I895" s="123"/>
      <c r="J895" s="124"/>
      <c r="M895" s="131" t="str">
        <f t="shared" si="905"/>
        <v>5</v>
      </c>
      <c r="N895" s="131" t="str">
        <f t="shared" si="906"/>
        <v>19</v>
      </c>
      <c r="O895" s="86" t="str">
        <f>IF(N895&lt;&gt;"",VLOOKUP($N895,'Events and Heat count'!$B:$D,2,)&amp;" - "&amp;VLOOKUP($N895,'Events and Heat count'!$B:$D,3,),"")</f>
        <v>Year 6 Boys - 50m Backstroke</v>
      </c>
      <c r="P895" s="86" t="str">
        <f t="shared" si="907"/>
        <v>3</v>
      </c>
      <c r="Q895" s="83" t="str">
        <f t="shared" si="932"/>
        <v>Tommy Maidment</v>
      </c>
      <c r="R895" s="83" t="str">
        <f t="shared" si="933"/>
        <v>Westbrook Hay</v>
      </c>
      <c r="S895" s="99" t="str">
        <f t="shared" si="965"/>
        <v>___________</v>
      </c>
    </row>
    <row r="896" spans="1:19" ht="20.100000000000001" customHeight="1" x14ac:dyDescent="0.2">
      <c r="A896" s="85" t="str">
        <f t="shared" si="971"/>
        <v>1936</v>
      </c>
      <c r="B896" s="83">
        <f t="shared" ref="B896:C896" si="977">B895</f>
        <v>19</v>
      </c>
      <c r="C896" s="117">
        <f t="shared" si="977"/>
        <v>3</v>
      </c>
      <c r="D896" s="118">
        <f t="shared" si="974"/>
        <v>6</v>
      </c>
      <c r="E896" s="116" t="str">
        <f>IFERROR(VLOOKUP(CONCATENATE(TEXT($B896,0),TEXT($C896,0),TEXT($D896,0)),'Input and Results'!$S:$V,E$1,),"")</f>
        <v>Luke Pollen-Brooks</v>
      </c>
      <c r="F896" s="116" t="str">
        <f>IFERROR(VLOOKUP(CONCATENATE(TEXT($B896,0),TEXT($C896,0),TEXT($D896,0)),'Input and Results'!$S:$V,F$1,),"")</f>
        <v>Bedford</v>
      </c>
      <c r="G896" s="121">
        <f>IFERROR(VLOOKUP(CONCATENATE(TEXT($B896,0),TEXT($C896,0),TEXT($D896,0)),'Input and Results'!$S:$V,G$1,),"")</f>
        <v>43.78</v>
      </c>
      <c r="H896" s="122">
        <v>42.59</v>
      </c>
      <c r="I896" s="123"/>
      <c r="J896" s="124"/>
      <c r="M896" s="131" t="str">
        <f t="shared" si="905"/>
        <v>6</v>
      </c>
      <c r="N896" s="131" t="str">
        <f t="shared" si="906"/>
        <v>19</v>
      </c>
      <c r="O896" s="86" t="str">
        <f>IF(N896&lt;&gt;"",VLOOKUP($N896,'Events and Heat count'!$B:$D,2,)&amp;" - "&amp;VLOOKUP($N896,'Events and Heat count'!$B:$D,3,),"")</f>
        <v>Year 6 Boys - 50m Backstroke</v>
      </c>
      <c r="P896" s="86" t="str">
        <f t="shared" si="907"/>
        <v>3</v>
      </c>
      <c r="Q896" s="83" t="str">
        <f t="shared" si="932"/>
        <v>Luke Pollen-Brooks</v>
      </c>
      <c r="R896" s="83" t="str">
        <f t="shared" si="933"/>
        <v>Bedford</v>
      </c>
      <c r="S896" s="99" t="str">
        <f t="shared" si="965"/>
        <v>___________</v>
      </c>
    </row>
    <row r="897" spans="1:19" ht="20.100000000000001" customHeight="1" x14ac:dyDescent="0.2">
      <c r="A897" s="85" t="str">
        <f t="shared" si="971"/>
        <v>1937</v>
      </c>
      <c r="B897" s="83">
        <f t="shared" ref="B897:C897" si="978">B896</f>
        <v>19</v>
      </c>
      <c r="C897" s="117">
        <f t="shared" si="978"/>
        <v>3</v>
      </c>
      <c r="D897" s="118">
        <f t="shared" si="974"/>
        <v>7</v>
      </c>
      <c r="E897" s="116" t="str">
        <f>IFERROR(VLOOKUP(CONCATENATE(TEXT($B897,0),TEXT($C897,0),TEXT($D897,0)),'Input and Results'!$S:$V,E$1,),"")</f>
        <v>Duncan Meazzo</v>
      </c>
      <c r="F897" s="116" t="str">
        <f>IFERROR(VLOOKUP(CONCATENATE(TEXT($B897,0),TEXT($C897,0),TEXT($D897,0)),'Input and Results'!$S:$V,F$1,),"")</f>
        <v>Gayhurst School</v>
      </c>
      <c r="G897" s="121">
        <f>IFERROR(VLOOKUP(CONCATENATE(TEXT($B897,0),TEXT($C897,0),TEXT($D897,0)),'Input and Results'!$S:$V,G$1,),"")</f>
        <v>44</v>
      </c>
      <c r="H897" s="122">
        <v>45.41</v>
      </c>
      <c r="I897" s="123"/>
      <c r="J897" s="124"/>
      <c r="M897" s="131" t="str">
        <f t="shared" si="905"/>
        <v>7</v>
      </c>
      <c r="N897" s="131" t="str">
        <f t="shared" si="906"/>
        <v>19</v>
      </c>
      <c r="O897" s="86" t="str">
        <f>IF(N897&lt;&gt;"",VLOOKUP($N897,'Events and Heat count'!$B:$D,2,)&amp;" - "&amp;VLOOKUP($N897,'Events and Heat count'!$B:$D,3,),"")</f>
        <v>Year 6 Boys - 50m Backstroke</v>
      </c>
      <c r="P897" s="86" t="str">
        <f t="shared" si="907"/>
        <v>3</v>
      </c>
      <c r="Q897" s="83" t="str">
        <f t="shared" si="932"/>
        <v>Duncan Meazzo</v>
      </c>
      <c r="R897" s="83" t="str">
        <f t="shared" si="933"/>
        <v>Gayhurst School</v>
      </c>
      <c r="S897" s="99" t="str">
        <f t="shared" si="965"/>
        <v>___________</v>
      </c>
    </row>
    <row r="898" spans="1:19" ht="20.100000000000001" customHeight="1" x14ac:dyDescent="0.2">
      <c r="A898" s="85" t="str">
        <f t="shared" si="971"/>
        <v>1938</v>
      </c>
      <c r="B898" s="83">
        <f t="shared" ref="B898:C898" si="979">B897</f>
        <v>19</v>
      </c>
      <c r="C898" s="117">
        <f t="shared" si="979"/>
        <v>3</v>
      </c>
      <c r="D898" s="118">
        <f t="shared" si="974"/>
        <v>8</v>
      </c>
      <c r="E898" s="116" t="str">
        <f>IFERROR(VLOOKUP(CONCATENATE(TEXT($B898,0),TEXT($C898,0),TEXT($D898,0)),'Input and Results'!$S:$V,E$1,),"")</f>
        <v>Tarran Barfoot</v>
      </c>
      <c r="F898" s="116" t="str">
        <f>IFERROR(VLOOKUP(CONCATENATE(TEXT($B898,0),TEXT($C898,0),TEXT($D898,0)),'Input and Results'!$S:$V,F$1,),"")</f>
        <v>Mandeville</v>
      </c>
      <c r="G898" s="121">
        <f>IFERROR(VLOOKUP(CONCATENATE(TEXT($B898,0),TEXT($C898,0),TEXT($D898,0)),'Input and Results'!$S:$V,G$1,),"")</f>
        <v>44.72</v>
      </c>
      <c r="H898" s="122">
        <v>45.42</v>
      </c>
      <c r="I898" s="123"/>
      <c r="J898" s="124"/>
      <c r="M898" s="131" t="str">
        <f t="shared" si="905"/>
        <v>8</v>
      </c>
      <c r="N898" s="131" t="str">
        <f t="shared" si="906"/>
        <v>19</v>
      </c>
      <c r="O898" s="86" t="str">
        <f>IF(N898&lt;&gt;"",VLOOKUP($N898,'Events and Heat count'!$B:$D,2,)&amp;" - "&amp;VLOOKUP($N898,'Events and Heat count'!$B:$D,3,),"")</f>
        <v>Year 6 Boys - 50m Backstroke</v>
      </c>
      <c r="P898" s="86" t="str">
        <f t="shared" si="907"/>
        <v>3</v>
      </c>
      <c r="Q898" s="83" t="str">
        <f t="shared" si="932"/>
        <v>Tarran Barfoot</v>
      </c>
      <c r="R898" s="83" t="str">
        <f t="shared" si="933"/>
        <v>Mandeville</v>
      </c>
      <c r="S898" s="99" t="str">
        <f t="shared" si="965"/>
        <v>___________</v>
      </c>
    </row>
    <row r="899" spans="1:19" s="87" customFormat="1" ht="249.95" customHeight="1" x14ac:dyDescent="0.2">
      <c r="B899" s="87">
        <f t="shared" ref="B899:C899" si="980">B898</f>
        <v>19</v>
      </c>
      <c r="C899" s="117">
        <f t="shared" si="980"/>
        <v>3</v>
      </c>
      <c r="D899" s="117"/>
      <c r="E899" s="117"/>
      <c r="F899" s="117"/>
      <c r="G899" s="117"/>
      <c r="H899" s="117"/>
      <c r="I899" s="125"/>
      <c r="J899" s="125"/>
      <c r="M899" s="104" t="str">
        <f t="shared" si="905"/>
        <v/>
      </c>
      <c r="N899" s="104" t="str">
        <f t="shared" si="906"/>
        <v/>
      </c>
      <c r="O899" s="86" t="str">
        <f>IF(N899&lt;&gt;"",VLOOKUP($N899,'Events and Heat count'!$B:$D,2,)&amp;" - "&amp;VLOOKUP($N899,'Events and Heat count'!$B:$D,3,),"")</f>
        <v/>
      </c>
      <c r="P899" s="86" t="str">
        <f t="shared" si="907"/>
        <v/>
      </c>
      <c r="Q899" s="83" t="str">
        <f t="shared" si="932"/>
        <v/>
      </c>
      <c r="R899" s="83" t="str">
        <f t="shared" si="933"/>
        <v/>
      </c>
      <c r="S899" s="99" t="str">
        <f t="shared" si="965"/>
        <v/>
      </c>
    </row>
    <row r="900" spans="1:19" ht="20.100000000000001" customHeight="1" x14ac:dyDescent="0.2">
      <c r="B900" s="83">
        <f t="shared" ref="B900" si="981">B899</f>
        <v>19</v>
      </c>
      <c r="C900" s="103" t="s">
        <v>368</v>
      </c>
      <c r="D900" s="119">
        <f>D886</f>
        <v>19</v>
      </c>
      <c r="E900" s="103" t="str">
        <f t="shared" ref="E900:F900" si="982">E886</f>
        <v>Year 6 Boys</v>
      </c>
      <c r="F900" s="103" t="str">
        <f t="shared" si="982"/>
        <v>50m Backstroke</v>
      </c>
      <c r="G900" s="103"/>
      <c r="H900" s="103"/>
      <c r="I900" s="120"/>
      <c r="J900" s="120"/>
      <c r="M900" s="104" t="str">
        <f t="shared" si="905"/>
        <v/>
      </c>
      <c r="N900" s="104" t="str">
        <f t="shared" si="906"/>
        <v/>
      </c>
      <c r="O900" s="86" t="str">
        <f>IF(N900&lt;&gt;"",VLOOKUP($N900,'Events and Heat count'!$B:$D,2,)&amp;" - "&amp;VLOOKUP($N900,'Events and Heat count'!$B:$D,3,),"")</f>
        <v/>
      </c>
      <c r="P900" s="86" t="str">
        <f t="shared" si="907"/>
        <v/>
      </c>
      <c r="Q900" s="83" t="str">
        <f t="shared" si="932"/>
        <v/>
      </c>
      <c r="R900" s="83" t="str">
        <f t="shared" si="933"/>
        <v/>
      </c>
      <c r="S900" s="99" t="str">
        <f t="shared" si="965"/>
        <v/>
      </c>
    </row>
    <row r="901" spans="1:19" s="87" customFormat="1" ht="5.0999999999999996" customHeight="1" x14ac:dyDescent="0.2">
      <c r="B901" s="87">
        <f t="shared" ref="B901" si="983">B900</f>
        <v>19</v>
      </c>
      <c r="C901" s="117"/>
      <c r="D901" s="117"/>
      <c r="E901" s="117"/>
      <c r="F901" s="117"/>
      <c r="G901" s="117"/>
      <c r="H901" s="117"/>
      <c r="I901" s="125"/>
      <c r="J901" s="125"/>
      <c r="M901" s="104" t="str">
        <f t="shared" ref="M901:M964" si="984">IF($A901&lt;&gt;0,MID($A901,4,1),"")</f>
        <v/>
      </c>
      <c r="N901" s="104" t="str">
        <f t="shared" ref="N901:N964" si="985">IF($A901&lt;&gt;0,MID($A901,1,2),"")</f>
        <v/>
      </c>
      <c r="O901" s="86" t="str">
        <f>IF(N901&lt;&gt;"",VLOOKUP($N901,'Events and Heat count'!$B:$D,2,)&amp;" - "&amp;VLOOKUP($N901,'Events and Heat count'!$B:$D,3,),"")</f>
        <v/>
      </c>
      <c r="P901" s="86" t="str">
        <f t="shared" ref="P901:P964" si="986">IF($A901&lt;&gt;0,MID($A901,3,1),"")</f>
        <v/>
      </c>
      <c r="Q901" s="83" t="str">
        <f t="shared" si="932"/>
        <v/>
      </c>
      <c r="R901" s="83" t="str">
        <f t="shared" si="933"/>
        <v/>
      </c>
      <c r="S901" s="99" t="str">
        <f t="shared" si="965"/>
        <v/>
      </c>
    </row>
    <row r="902" spans="1:19" ht="15" customHeight="1" x14ac:dyDescent="0.2">
      <c r="A902" s="85"/>
      <c r="B902" s="83">
        <f t="shared" ref="B902" si="987">B901</f>
        <v>19</v>
      </c>
      <c r="C902" s="117">
        <f>E902</f>
        <v>4</v>
      </c>
      <c r="D902" s="103" t="s">
        <v>367</v>
      </c>
      <c r="E902" s="119">
        <v>4</v>
      </c>
      <c r="M902" s="104" t="str">
        <f t="shared" si="984"/>
        <v/>
      </c>
      <c r="N902" s="104" t="str">
        <f t="shared" si="985"/>
        <v/>
      </c>
      <c r="O902" s="86" t="str">
        <f>IF(N902&lt;&gt;"",VLOOKUP($N902,'Events and Heat count'!$B:$D,2,)&amp;" - "&amp;VLOOKUP($N902,'Events and Heat count'!$B:$D,3,),"")</f>
        <v/>
      </c>
      <c r="P902" s="86" t="str">
        <f t="shared" si="986"/>
        <v/>
      </c>
      <c r="Q902" s="83" t="str">
        <f t="shared" si="932"/>
        <v/>
      </c>
      <c r="R902" s="83" t="str">
        <f t="shared" si="933"/>
        <v/>
      </c>
      <c r="S902" s="99" t="str">
        <f t="shared" si="965"/>
        <v/>
      </c>
    </row>
    <row r="903" spans="1:19" ht="5.0999999999999996" customHeight="1" x14ac:dyDescent="0.2">
      <c r="A903" s="85"/>
      <c r="B903" s="83">
        <f t="shared" ref="B903" si="988">B902</f>
        <v>19</v>
      </c>
      <c r="C903" s="117">
        <f>C902</f>
        <v>4</v>
      </c>
      <c r="M903" s="104" t="str">
        <f t="shared" si="984"/>
        <v/>
      </c>
      <c r="N903" s="104" t="str">
        <f t="shared" si="985"/>
        <v/>
      </c>
      <c r="O903" s="86" t="str">
        <f>IF(N903&lt;&gt;"",VLOOKUP($N903,'Events and Heat count'!$B:$D,2,)&amp;" - "&amp;VLOOKUP($N903,'Events and Heat count'!$B:$D,3,),"")</f>
        <v/>
      </c>
      <c r="P903" s="86" t="str">
        <f t="shared" si="986"/>
        <v/>
      </c>
      <c r="Q903" s="83" t="str">
        <f t="shared" si="932"/>
        <v/>
      </c>
      <c r="R903" s="83" t="str">
        <f t="shared" si="933"/>
        <v/>
      </c>
      <c r="S903" s="99" t="str">
        <f t="shared" si="965"/>
        <v/>
      </c>
    </row>
    <row r="904" spans="1:19" ht="15" customHeight="1" x14ac:dyDescent="0.2">
      <c r="A904" s="85"/>
      <c r="B904" s="83">
        <f t="shared" ref="B904:C904" si="989">B903</f>
        <v>19</v>
      </c>
      <c r="C904" s="117">
        <f t="shared" si="989"/>
        <v>4</v>
      </c>
      <c r="D904" s="103" t="s">
        <v>366</v>
      </c>
      <c r="E904" s="103" t="s">
        <v>369</v>
      </c>
      <c r="F904" s="103" t="s">
        <v>374</v>
      </c>
      <c r="G904" s="103" t="s">
        <v>380</v>
      </c>
      <c r="H904" s="103"/>
      <c r="I904" s="120" t="s">
        <v>381</v>
      </c>
      <c r="J904" s="120" t="s">
        <v>382</v>
      </c>
      <c r="M904" s="104" t="str">
        <f t="shared" si="984"/>
        <v/>
      </c>
      <c r="N904" s="104" t="str">
        <f t="shared" si="985"/>
        <v/>
      </c>
      <c r="O904" s="86" t="str">
        <f>IF(N904&lt;&gt;"",VLOOKUP($N904,'Events and Heat count'!$B:$D,2,)&amp;" - "&amp;VLOOKUP($N904,'Events and Heat count'!$B:$D,3,),"")</f>
        <v/>
      </c>
      <c r="P904" s="86" t="str">
        <f t="shared" si="986"/>
        <v/>
      </c>
      <c r="Q904" s="83" t="str">
        <f t="shared" si="932"/>
        <v/>
      </c>
      <c r="R904" s="83" t="str">
        <f t="shared" si="933"/>
        <v/>
      </c>
      <c r="S904" s="99" t="str">
        <f t="shared" si="965"/>
        <v/>
      </c>
    </row>
    <row r="905" spans="1:19" ht="20.100000000000001" customHeight="1" x14ac:dyDescent="0.2">
      <c r="A905" s="85" t="str">
        <f>CONCATENATE(TEXT($B905,0),TEXT($C905,0),TEXT($D905,0))</f>
        <v>1941</v>
      </c>
      <c r="B905" s="83">
        <f t="shared" ref="B905:C905" si="990">B904</f>
        <v>19</v>
      </c>
      <c r="C905" s="117">
        <f t="shared" si="990"/>
        <v>4</v>
      </c>
      <c r="D905" s="118">
        <v>1</v>
      </c>
      <c r="E905" s="116" t="str">
        <f>IFERROR(VLOOKUP(CONCATENATE(TEXT($B905,0),TEXT($C905,0),TEXT($D905,0)),'Input and Results'!$S:$V,E$1,),"")</f>
        <v>Joshua Heesom</v>
      </c>
      <c r="F905" s="116" t="str">
        <f>IFERROR(VLOOKUP(CONCATENATE(TEXT($B905,0),TEXT($C905,0),TEXT($D905,0)),'Input and Results'!$S:$V,F$1,),"")</f>
        <v>Pope Paul</v>
      </c>
      <c r="G905" s="121">
        <f>IFERROR(VLOOKUP(CONCATENATE(TEXT($B905,0),TEXT($C905,0),TEXT($D905,0)),'Input and Results'!$S:$V,G$1,),"")</f>
        <v>43.06</v>
      </c>
      <c r="H905" s="122">
        <v>42.02</v>
      </c>
      <c r="I905" s="123"/>
      <c r="J905" s="124"/>
      <c r="M905" s="131" t="str">
        <f t="shared" si="984"/>
        <v>1</v>
      </c>
      <c r="N905" s="131" t="str">
        <f t="shared" si="985"/>
        <v>19</v>
      </c>
      <c r="O905" s="86" t="str">
        <f>IF(N905&lt;&gt;"",VLOOKUP($N905,'Events and Heat count'!$B:$D,2,)&amp;" - "&amp;VLOOKUP($N905,'Events and Heat count'!$B:$D,3,),"")</f>
        <v>Year 6 Boys - 50m Backstroke</v>
      </c>
      <c r="P905" s="86" t="str">
        <f t="shared" si="986"/>
        <v>4</v>
      </c>
      <c r="Q905" s="83" t="str">
        <f t="shared" si="932"/>
        <v>Joshua Heesom</v>
      </c>
      <c r="R905" s="83" t="str">
        <f t="shared" si="933"/>
        <v>Pope Paul</v>
      </c>
      <c r="S905" s="99" t="str">
        <f t="shared" si="965"/>
        <v>___________</v>
      </c>
    </row>
    <row r="906" spans="1:19" ht="20.100000000000001" customHeight="1" x14ac:dyDescent="0.2">
      <c r="A906" s="85" t="str">
        <f t="shared" ref="A906:A912" si="991">CONCATENATE(TEXT($B906,0),TEXT($C906,0),TEXT($D906,0))</f>
        <v>1942</v>
      </c>
      <c r="B906" s="83">
        <f t="shared" ref="B906:C906" si="992">B905</f>
        <v>19</v>
      </c>
      <c r="C906" s="117">
        <f t="shared" si="992"/>
        <v>4</v>
      </c>
      <c r="D906" s="118">
        <f>D905+1</f>
        <v>2</v>
      </c>
      <c r="E906" s="116" t="str">
        <f>IFERROR(VLOOKUP(CONCATENATE(TEXT($B906,0),TEXT($C906,0),TEXT($D906,0)),'Input and Results'!$S:$V,E$1,),"")</f>
        <v>Daniel Rates</v>
      </c>
      <c r="F906" s="116" t="str">
        <f>IFERROR(VLOOKUP(CONCATENATE(TEXT($B906,0),TEXT($C906,0),TEXT($D906,0)),'Input and Results'!$S:$V,F$1,),"")</f>
        <v>Heath Mount</v>
      </c>
      <c r="G906" s="121">
        <f>IFERROR(VLOOKUP(CONCATENATE(TEXT($B906,0),TEXT($C906,0),TEXT($D906,0)),'Input and Results'!$S:$V,G$1,),"")</f>
        <v>42.59</v>
      </c>
      <c r="H906" s="122">
        <v>42.39</v>
      </c>
      <c r="I906" s="123"/>
      <c r="J906" s="124"/>
      <c r="M906" s="131" t="str">
        <f t="shared" si="984"/>
        <v>2</v>
      </c>
      <c r="N906" s="131" t="str">
        <f t="shared" si="985"/>
        <v>19</v>
      </c>
      <c r="O906" s="86" t="str">
        <f>IF(N906&lt;&gt;"",VLOOKUP($N906,'Events and Heat count'!$B:$D,2,)&amp;" - "&amp;VLOOKUP($N906,'Events and Heat count'!$B:$D,3,),"")</f>
        <v>Year 6 Boys - 50m Backstroke</v>
      </c>
      <c r="P906" s="86" t="str">
        <f t="shared" si="986"/>
        <v>4</v>
      </c>
      <c r="Q906" s="83" t="str">
        <f t="shared" si="932"/>
        <v>Daniel Rates</v>
      </c>
      <c r="R906" s="83" t="str">
        <f t="shared" si="933"/>
        <v>Heath Mount</v>
      </c>
      <c r="S906" s="99" t="str">
        <f t="shared" si="965"/>
        <v>___________</v>
      </c>
    </row>
    <row r="907" spans="1:19" ht="20.100000000000001" customHeight="1" x14ac:dyDescent="0.2">
      <c r="A907" s="85" t="str">
        <f t="shared" si="991"/>
        <v>1943</v>
      </c>
      <c r="B907" s="83">
        <f t="shared" ref="B907:C907" si="993">B906</f>
        <v>19</v>
      </c>
      <c r="C907" s="117">
        <f t="shared" si="993"/>
        <v>4</v>
      </c>
      <c r="D907" s="118">
        <f t="shared" ref="D907:D912" si="994">D906+1</f>
        <v>3</v>
      </c>
      <c r="E907" s="116" t="str">
        <f>IFERROR(VLOOKUP(CONCATENATE(TEXT($B907,0),TEXT($C907,0),TEXT($D907,0)),'Input and Results'!$S:$V,E$1,),"")</f>
        <v>Nico Benito</v>
      </c>
      <c r="F907" s="116" t="str">
        <f>IFERROR(VLOOKUP(CONCATENATE(TEXT($B907,0),TEXT($C907,0),TEXT($D907,0)),'Input and Results'!$S:$V,F$1,),"")</f>
        <v>Edge Grove</v>
      </c>
      <c r="G907" s="121">
        <f>IFERROR(VLOOKUP(CONCATENATE(TEXT($B907,0),TEXT($C907,0),TEXT($D907,0)),'Input and Results'!$S:$V,G$1,),"")</f>
        <v>42.35</v>
      </c>
      <c r="H907" s="122">
        <v>44.53</v>
      </c>
      <c r="I907" s="123"/>
      <c r="J907" s="124"/>
      <c r="M907" s="131" t="str">
        <f t="shared" si="984"/>
        <v>3</v>
      </c>
      <c r="N907" s="131" t="str">
        <f t="shared" si="985"/>
        <v>19</v>
      </c>
      <c r="O907" s="86" t="str">
        <f>IF(N907&lt;&gt;"",VLOOKUP($N907,'Events and Heat count'!$B:$D,2,)&amp;" - "&amp;VLOOKUP($N907,'Events and Heat count'!$B:$D,3,),"")</f>
        <v>Year 6 Boys - 50m Backstroke</v>
      </c>
      <c r="P907" s="86" t="str">
        <f t="shared" si="986"/>
        <v>4</v>
      </c>
      <c r="Q907" s="83" t="str">
        <f t="shared" si="932"/>
        <v>Nico Benito</v>
      </c>
      <c r="R907" s="83" t="str">
        <f t="shared" si="933"/>
        <v>Edge Grove</v>
      </c>
      <c r="S907" s="99" t="str">
        <f t="shared" si="965"/>
        <v>___________</v>
      </c>
    </row>
    <row r="908" spans="1:19" ht="20.100000000000001" customHeight="1" x14ac:dyDescent="0.2">
      <c r="A908" s="85" t="str">
        <f t="shared" si="991"/>
        <v>1944</v>
      </c>
      <c r="B908" s="83">
        <f t="shared" ref="B908:C908" si="995">B907</f>
        <v>19</v>
      </c>
      <c r="C908" s="117">
        <f t="shared" si="995"/>
        <v>4</v>
      </c>
      <c r="D908" s="118">
        <f t="shared" si="994"/>
        <v>4</v>
      </c>
      <c r="E908" s="116" t="str">
        <f>IFERROR(VLOOKUP(CONCATENATE(TEXT($B908,0),TEXT($C908,0),TEXT($D908,0)),'Input and Results'!$S:$V,E$1,),"")</f>
        <v>Fergus Reid</v>
      </c>
      <c r="F908" s="116" t="str">
        <f>IFERROR(VLOOKUP(CONCATENATE(TEXT($B908,0),TEXT($C908,0),TEXT($D908,0)),'Input and Results'!$S:$V,F$1,),"")</f>
        <v>Beechwood Park</v>
      </c>
      <c r="G908" s="121">
        <f>IFERROR(VLOOKUP(CONCATENATE(TEXT($B908,0),TEXT($C908,0),TEXT($D908,0)),'Input and Results'!$S:$V,G$1,),"")</f>
        <v>41.4</v>
      </c>
      <c r="H908" s="122">
        <v>44.03</v>
      </c>
      <c r="I908" s="123"/>
      <c r="J908" s="124"/>
      <c r="M908" s="131" t="str">
        <f t="shared" si="984"/>
        <v>4</v>
      </c>
      <c r="N908" s="131" t="str">
        <f t="shared" si="985"/>
        <v>19</v>
      </c>
      <c r="O908" s="86" t="str">
        <f>IF(N908&lt;&gt;"",VLOOKUP($N908,'Events and Heat count'!$B:$D,2,)&amp;" - "&amp;VLOOKUP($N908,'Events and Heat count'!$B:$D,3,),"")</f>
        <v>Year 6 Boys - 50m Backstroke</v>
      </c>
      <c r="P908" s="86" t="str">
        <f t="shared" si="986"/>
        <v>4</v>
      </c>
      <c r="Q908" s="83" t="str">
        <f t="shared" si="932"/>
        <v>Fergus Reid</v>
      </c>
      <c r="R908" s="83" t="str">
        <f t="shared" si="933"/>
        <v>Beechwood Park</v>
      </c>
      <c r="S908" s="99" t="str">
        <f t="shared" si="965"/>
        <v>___________</v>
      </c>
    </row>
    <row r="909" spans="1:19" ht="20.100000000000001" customHeight="1" x14ac:dyDescent="0.2">
      <c r="A909" s="85" t="str">
        <f t="shared" si="991"/>
        <v>1945</v>
      </c>
      <c r="B909" s="83">
        <f t="shared" ref="B909:C909" si="996">B908</f>
        <v>19</v>
      </c>
      <c r="C909" s="117">
        <f t="shared" si="996"/>
        <v>4</v>
      </c>
      <c r="D909" s="118">
        <f t="shared" si="994"/>
        <v>5</v>
      </c>
      <c r="E909" s="116" t="str">
        <f>IFERROR(VLOOKUP(CONCATENATE(TEXT($B909,0),TEXT($C909,0),TEXT($D909,0)),'Input and Results'!$S:$V,E$1,),"")</f>
        <v>Max Arnold</v>
      </c>
      <c r="F909" s="116" t="str">
        <f>IFERROR(VLOOKUP(CONCATENATE(TEXT($B909,0),TEXT($C909,0),TEXT($D909,0)),'Input and Results'!$S:$V,F$1,),"")</f>
        <v>Milwards School</v>
      </c>
      <c r="G909" s="121">
        <f>IFERROR(VLOOKUP(CONCATENATE(TEXT($B909,0),TEXT($C909,0),TEXT($D909,0)),'Input and Results'!$S:$V,G$1,),"")</f>
        <v>41.15</v>
      </c>
      <c r="H909" s="122">
        <v>40.51</v>
      </c>
      <c r="I909" s="123"/>
      <c r="J909" s="124"/>
      <c r="M909" s="131" t="str">
        <f t="shared" si="984"/>
        <v>5</v>
      </c>
      <c r="N909" s="131" t="str">
        <f t="shared" si="985"/>
        <v>19</v>
      </c>
      <c r="O909" s="86" t="str">
        <f>IF(N909&lt;&gt;"",VLOOKUP($N909,'Events and Heat count'!$B:$D,2,)&amp;" - "&amp;VLOOKUP($N909,'Events and Heat count'!$B:$D,3,),"")</f>
        <v>Year 6 Boys - 50m Backstroke</v>
      </c>
      <c r="P909" s="86" t="str">
        <f t="shared" si="986"/>
        <v>4</v>
      </c>
      <c r="Q909" s="83" t="str">
        <f t="shared" si="932"/>
        <v>Max Arnold</v>
      </c>
      <c r="R909" s="83" t="str">
        <f t="shared" si="933"/>
        <v>Milwards School</v>
      </c>
      <c r="S909" s="99" t="str">
        <f t="shared" si="965"/>
        <v>___________</v>
      </c>
    </row>
    <row r="910" spans="1:19" ht="20.100000000000001" customHeight="1" x14ac:dyDescent="0.2">
      <c r="A910" s="85" t="str">
        <f t="shared" si="991"/>
        <v>1946</v>
      </c>
      <c r="B910" s="83">
        <f t="shared" ref="B910:C910" si="997">B909</f>
        <v>19</v>
      </c>
      <c r="C910" s="117">
        <f t="shared" si="997"/>
        <v>4</v>
      </c>
      <c r="D910" s="118">
        <f t="shared" si="994"/>
        <v>6</v>
      </c>
      <c r="E910" s="116" t="str">
        <f>IFERROR(VLOOKUP(CONCATENATE(TEXT($B910,0),TEXT($C910,0),TEXT($D910,0)),'Input and Results'!$S:$V,E$1,),"")</f>
        <v>George  Mowbray</v>
      </c>
      <c r="F910" s="116" t="str">
        <f>IFERROR(VLOOKUP(CONCATENATE(TEXT($B910,0),TEXT($C910,0),TEXT($D910,0)),'Input and Results'!$S:$V,F$1,),"")</f>
        <v>Elangeni</v>
      </c>
      <c r="G910" s="121">
        <f>IFERROR(VLOOKUP(CONCATENATE(TEXT($B910,0),TEXT($C910,0),TEXT($D910,0)),'Input and Results'!$S:$V,G$1,),"")</f>
        <v>41.53</v>
      </c>
      <c r="H910" s="122">
        <v>41.38</v>
      </c>
      <c r="I910" s="123"/>
      <c r="J910" s="124"/>
      <c r="M910" s="131" t="str">
        <f t="shared" si="984"/>
        <v>6</v>
      </c>
      <c r="N910" s="131" t="str">
        <f t="shared" si="985"/>
        <v>19</v>
      </c>
      <c r="O910" s="86" t="str">
        <f>IF(N910&lt;&gt;"",VLOOKUP($N910,'Events and Heat count'!$B:$D,2,)&amp;" - "&amp;VLOOKUP($N910,'Events and Heat count'!$B:$D,3,),"")</f>
        <v>Year 6 Boys - 50m Backstroke</v>
      </c>
      <c r="P910" s="86" t="str">
        <f t="shared" si="986"/>
        <v>4</v>
      </c>
      <c r="Q910" s="83" t="str">
        <f t="shared" si="932"/>
        <v>George  Mowbray</v>
      </c>
      <c r="R910" s="83" t="str">
        <f t="shared" si="933"/>
        <v>Elangeni</v>
      </c>
      <c r="S910" s="99" t="str">
        <f t="shared" si="965"/>
        <v>___________</v>
      </c>
    </row>
    <row r="911" spans="1:19" ht="20.100000000000001" customHeight="1" x14ac:dyDescent="0.2">
      <c r="A911" s="85" t="str">
        <f t="shared" si="991"/>
        <v>1947</v>
      </c>
      <c r="B911" s="83">
        <f t="shared" ref="B911:C911" si="998">B910</f>
        <v>19</v>
      </c>
      <c r="C911" s="117">
        <f t="shared" si="998"/>
        <v>4</v>
      </c>
      <c r="D911" s="118">
        <f t="shared" si="994"/>
        <v>7</v>
      </c>
      <c r="E911" s="116" t="str">
        <f>IFERROR(VLOOKUP(CONCATENATE(TEXT($B911,0),TEXT($C911,0),TEXT($D911,0)),'Input and Results'!$S:$V,E$1,),"")</f>
        <v>Nathaniel Mapley</v>
      </c>
      <c r="F911" s="116" t="str">
        <f>IFERROR(VLOOKUP(CONCATENATE(TEXT($B911,0),TEXT($C911,0),TEXT($D911,0)),'Input and Results'!$S:$V,F$1,),"")</f>
        <v>St Peters, St Al.</v>
      </c>
      <c r="G911" s="121">
        <f>IFERROR(VLOOKUP(CONCATENATE(TEXT($B911,0),TEXT($C911,0),TEXT($D911,0)),'Input and Results'!$S:$V,G$1,),"")</f>
        <v>42.4</v>
      </c>
      <c r="H911" s="122">
        <v>43.46</v>
      </c>
      <c r="I911" s="123"/>
      <c r="J911" s="124"/>
      <c r="M911" s="131" t="str">
        <f t="shared" si="984"/>
        <v>7</v>
      </c>
      <c r="N911" s="131" t="str">
        <f t="shared" si="985"/>
        <v>19</v>
      </c>
      <c r="O911" s="86" t="str">
        <f>IF(N911&lt;&gt;"",VLOOKUP($N911,'Events and Heat count'!$B:$D,2,)&amp;" - "&amp;VLOOKUP($N911,'Events and Heat count'!$B:$D,3,),"")</f>
        <v>Year 6 Boys - 50m Backstroke</v>
      </c>
      <c r="P911" s="86" t="str">
        <f t="shared" si="986"/>
        <v>4</v>
      </c>
      <c r="Q911" s="83" t="str">
        <f t="shared" si="932"/>
        <v>Nathaniel Mapley</v>
      </c>
      <c r="R911" s="83" t="str">
        <f t="shared" si="933"/>
        <v>St Peters, St Al.</v>
      </c>
      <c r="S911" s="99" t="str">
        <f t="shared" si="965"/>
        <v>___________</v>
      </c>
    </row>
    <row r="912" spans="1:19" ht="20.100000000000001" customHeight="1" x14ac:dyDescent="0.2">
      <c r="A912" s="85" t="str">
        <f t="shared" si="991"/>
        <v>1948</v>
      </c>
      <c r="B912" s="83">
        <f t="shared" ref="B912:C912" si="999">B911</f>
        <v>19</v>
      </c>
      <c r="C912" s="117">
        <f t="shared" si="999"/>
        <v>4</v>
      </c>
      <c r="D912" s="118">
        <f t="shared" si="994"/>
        <v>8</v>
      </c>
      <c r="E912" s="116" t="str">
        <f>IFERROR(VLOOKUP(CONCATENATE(TEXT($B912,0),TEXT($C912,0),TEXT($D912,0)),'Input and Results'!$S:$V,E$1,),"")</f>
        <v>Noah McCall</v>
      </c>
      <c r="F912" s="116" t="str">
        <f>IFERROR(VLOOKUP(CONCATENATE(TEXT($B912,0),TEXT($C912,0),TEXT($D912,0)),'Input and Results'!$S:$V,F$1,),"")</f>
        <v>Elangeni</v>
      </c>
      <c r="G912" s="121">
        <f>IFERROR(VLOOKUP(CONCATENATE(TEXT($B912,0),TEXT($C912,0),TEXT($D912,0)),'Input and Results'!$S:$V,G$1,),"")</f>
        <v>42.77</v>
      </c>
      <c r="H912" s="122">
        <v>42.95</v>
      </c>
      <c r="I912" s="123"/>
      <c r="J912" s="124"/>
      <c r="M912" s="131" t="str">
        <f t="shared" si="984"/>
        <v>8</v>
      </c>
      <c r="N912" s="131" t="str">
        <f t="shared" si="985"/>
        <v>19</v>
      </c>
      <c r="O912" s="86" t="str">
        <f>IF(N912&lt;&gt;"",VLOOKUP($N912,'Events and Heat count'!$B:$D,2,)&amp;" - "&amp;VLOOKUP($N912,'Events and Heat count'!$B:$D,3,),"")</f>
        <v>Year 6 Boys - 50m Backstroke</v>
      </c>
      <c r="P912" s="86" t="str">
        <f t="shared" si="986"/>
        <v>4</v>
      </c>
      <c r="Q912" s="83" t="str">
        <f t="shared" si="932"/>
        <v>Noah McCall</v>
      </c>
      <c r="R912" s="83" t="str">
        <f t="shared" si="933"/>
        <v>Elangeni</v>
      </c>
      <c r="S912" s="99" t="str">
        <f t="shared" si="965"/>
        <v>___________</v>
      </c>
    </row>
    <row r="913" spans="1:19" s="87" customFormat="1" ht="249.95" customHeight="1" x14ac:dyDescent="0.2">
      <c r="B913" s="87">
        <f t="shared" ref="B913:C915" si="1000">B912</f>
        <v>19</v>
      </c>
      <c r="C913" s="117">
        <f t="shared" si="1000"/>
        <v>4</v>
      </c>
      <c r="D913" s="117"/>
      <c r="E913" s="117"/>
      <c r="F913" s="117"/>
      <c r="G913" s="117"/>
      <c r="H913" s="117"/>
      <c r="I913" s="125"/>
      <c r="J913" s="125"/>
      <c r="M913" s="104" t="str">
        <f t="shared" si="984"/>
        <v/>
      </c>
      <c r="N913" s="104" t="str">
        <f t="shared" si="985"/>
        <v/>
      </c>
      <c r="O913" s="86" t="str">
        <f>IF(N913&lt;&gt;"",VLOOKUP($N913,'Events and Heat count'!$B:$D,2,)&amp;" - "&amp;VLOOKUP($N913,'Events and Heat count'!$B:$D,3,),"")</f>
        <v/>
      </c>
      <c r="P913" s="86" t="str">
        <f t="shared" si="986"/>
        <v/>
      </c>
      <c r="Q913" s="83" t="str">
        <f t="shared" si="932"/>
        <v/>
      </c>
      <c r="R913" s="83" t="str">
        <f t="shared" si="933"/>
        <v/>
      </c>
      <c r="S913" s="99" t="str">
        <f t="shared" si="965"/>
        <v/>
      </c>
    </row>
    <row r="914" spans="1:19" ht="20.100000000000001" customHeight="1" x14ac:dyDescent="0.2">
      <c r="B914" s="83">
        <f t="shared" si="1000"/>
        <v>19</v>
      </c>
      <c r="C914" s="103" t="s">
        <v>368</v>
      </c>
      <c r="D914" s="119">
        <f>D900</f>
        <v>19</v>
      </c>
      <c r="E914" s="103" t="str">
        <f t="shared" ref="E914:F914" si="1001">E900</f>
        <v>Year 6 Boys</v>
      </c>
      <c r="F914" s="103" t="str">
        <f t="shared" si="1001"/>
        <v>50m Backstroke</v>
      </c>
      <c r="G914" s="103"/>
      <c r="H914" s="103"/>
      <c r="I914" s="120"/>
      <c r="J914" s="120"/>
      <c r="M914" s="104" t="str">
        <f t="shared" si="984"/>
        <v/>
      </c>
      <c r="N914" s="104" t="str">
        <f t="shared" si="985"/>
        <v/>
      </c>
      <c r="O914" s="86" t="str">
        <f>IF(N914&lt;&gt;"",VLOOKUP($N914,'Events and Heat count'!$B:$D,2,)&amp;" - "&amp;VLOOKUP($N914,'Events and Heat count'!$B:$D,3,),"")</f>
        <v/>
      </c>
      <c r="P914" s="86" t="str">
        <f t="shared" si="986"/>
        <v/>
      </c>
      <c r="Q914" s="83" t="str">
        <f t="shared" si="932"/>
        <v/>
      </c>
      <c r="R914" s="83" t="str">
        <f t="shared" si="933"/>
        <v/>
      </c>
      <c r="S914" s="99" t="str">
        <f t="shared" si="965"/>
        <v/>
      </c>
    </row>
    <row r="915" spans="1:19" s="87" customFormat="1" ht="5.0999999999999996" customHeight="1" x14ac:dyDescent="0.2">
      <c r="B915" s="87">
        <f t="shared" si="1000"/>
        <v>19</v>
      </c>
      <c r="C915" s="117"/>
      <c r="D915" s="117"/>
      <c r="E915" s="117"/>
      <c r="F915" s="117"/>
      <c r="G915" s="117"/>
      <c r="H915" s="117"/>
      <c r="I915" s="125"/>
      <c r="J915" s="125"/>
      <c r="M915" s="104" t="str">
        <f t="shared" si="984"/>
        <v/>
      </c>
      <c r="N915" s="104" t="str">
        <f t="shared" si="985"/>
        <v/>
      </c>
      <c r="O915" s="86" t="str">
        <f>IF(N915&lt;&gt;"",VLOOKUP($N915,'Events and Heat count'!$B:$D,2,)&amp;" - "&amp;VLOOKUP($N915,'Events and Heat count'!$B:$D,3,),"")</f>
        <v/>
      </c>
      <c r="P915" s="86" t="str">
        <f t="shared" si="986"/>
        <v/>
      </c>
      <c r="Q915" s="83" t="str">
        <f t="shared" si="932"/>
        <v/>
      </c>
      <c r="R915" s="83" t="str">
        <f t="shared" si="933"/>
        <v/>
      </c>
      <c r="S915" s="99" t="str">
        <f t="shared" si="965"/>
        <v/>
      </c>
    </row>
    <row r="916" spans="1:19" ht="15" customHeight="1" x14ac:dyDescent="0.2">
      <c r="A916" s="85"/>
      <c r="B916" s="83">
        <f t="shared" ref="B916" si="1002">B913</f>
        <v>19</v>
      </c>
      <c r="C916" s="117">
        <f>E916</f>
        <v>5</v>
      </c>
      <c r="D916" s="103" t="s">
        <v>367</v>
      </c>
      <c r="E916" s="119">
        <v>5</v>
      </c>
      <c r="M916" s="104" t="str">
        <f t="shared" si="984"/>
        <v/>
      </c>
      <c r="N916" s="104" t="str">
        <f t="shared" si="985"/>
        <v/>
      </c>
      <c r="O916" s="86" t="str">
        <f>IF(N916&lt;&gt;"",VLOOKUP($N916,'Events and Heat count'!$B:$D,2,)&amp;" - "&amp;VLOOKUP($N916,'Events and Heat count'!$B:$D,3,),"")</f>
        <v/>
      </c>
      <c r="P916" s="86" t="str">
        <f t="shared" si="986"/>
        <v/>
      </c>
      <c r="Q916" s="83" t="str">
        <f t="shared" si="932"/>
        <v/>
      </c>
      <c r="R916" s="83" t="str">
        <f t="shared" si="933"/>
        <v/>
      </c>
      <c r="S916" s="99" t="str">
        <f t="shared" si="965"/>
        <v/>
      </c>
    </row>
    <row r="917" spans="1:19" ht="5.0999999999999996" customHeight="1" x14ac:dyDescent="0.2">
      <c r="A917" s="85"/>
      <c r="B917" s="83">
        <f t="shared" ref="B917" si="1003">B916</f>
        <v>19</v>
      </c>
      <c r="C917" s="117">
        <f>C916</f>
        <v>5</v>
      </c>
      <c r="M917" s="104" t="str">
        <f t="shared" si="984"/>
        <v/>
      </c>
      <c r="N917" s="104" t="str">
        <f t="shared" si="985"/>
        <v/>
      </c>
      <c r="O917" s="86" t="str">
        <f>IF(N917&lt;&gt;"",VLOOKUP($N917,'Events and Heat count'!$B:$D,2,)&amp;" - "&amp;VLOOKUP($N917,'Events and Heat count'!$B:$D,3,),"")</f>
        <v/>
      </c>
      <c r="P917" s="86" t="str">
        <f t="shared" si="986"/>
        <v/>
      </c>
      <c r="Q917" s="83" t="str">
        <f t="shared" si="932"/>
        <v/>
      </c>
      <c r="R917" s="83" t="str">
        <f t="shared" si="933"/>
        <v/>
      </c>
      <c r="S917" s="99" t="str">
        <f t="shared" si="965"/>
        <v/>
      </c>
    </row>
    <row r="918" spans="1:19" ht="15" customHeight="1" x14ac:dyDescent="0.2">
      <c r="A918" s="85"/>
      <c r="B918" s="83">
        <f t="shared" ref="B918:C918" si="1004">B917</f>
        <v>19</v>
      </c>
      <c r="C918" s="117">
        <f t="shared" si="1004"/>
        <v>5</v>
      </c>
      <c r="D918" s="103" t="s">
        <v>366</v>
      </c>
      <c r="E918" s="103" t="s">
        <v>369</v>
      </c>
      <c r="F918" s="103" t="s">
        <v>374</v>
      </c>
      <c r="G918" s="103" t="s">
        <v>380</v>
      </c>
      <c r="H918" s="103"/>
      <c r="I918" s="120" t="s">
        <v>381</v>
      </c>
      <c r="J918" s="120" t="s">
        <v>382</v>
      </c>
      <c r="M918" s="104" t="str">
        <f t="shared" si="984"/>
        <v/>
      </c>
      <c r="N918" s="104" t="str">
        <f t="shared" si="985"/>
        <v/>
      </c>
      <c r="O918" s="86" t="str">
        <f>IF(N918&lt;&gt;"",VLOOKUP($N918,'Events and Heat count'!$B:$D,2,)&amp;" - "&amp;VLOOKUP($N918,'Events and Heat count'!$B:$D,3,),"")</f>
        <v/>
      </c>
      <c r="P918" s="86" t="str">
        <f t="shared" si="986"/>
        <v/>
      </c>
      <c r="Q918" s="83" t="str">
        <f t="shared" si="932"/>
        <v/>
      </c>
      <c r="R918" s="83" t="str">
        <f t="shared" si="933"/>
        <v/>
      </c>
      <c r="S918" s="99" t="str">
        <f t="shared" si="965"/>
        <v/>
      </c>
    </row>
    <row r="919" spans="1:19" ht="20.100000000000001" customHeight="1" x14ac:dyDescent="0.2">
      <c r="A919" s="85" t="str">
        <f>CONCATENATE(TEXT($B919,0),TEXT($C919,0),TEXT($D919,0))</f>
        <v>1951</v>
      </c>
      <c r="B919" s="83">
        <f t="shared" ref="B919:C919" si="1005">B918</f>
        <v>19</v>
      </c>
      <c r="C919" s="117">
        <f t="shared" si="1005"/>
        <v>5</v>
      </c>
      <c r="D919" s="118">
        <v>1</v>
      </c>
      <c r="E919" s="116" t="str">
        <f>IFERROR(VLOOKUP(CONCATENATE(TEXT($B919,0),TEXT($C919,0),TEXT($D919,0)),'Input and Results'!$S:$V,E$1,),"")</f>
        <v>Finley Guest</v>
      </c>
      <c r="F919" s="116" t="str">
        <f>IFERROR(VLOOKUP(CONCATENATE(TEXT($B919,0),TEXT($C919,0),TEXT($D919,0)),'Input and Results'!$S:$V,F$1,),"")</f>
        <v>Kings Langley</v>
      </c>
      <c r="G919" s="121">
        <f>IFERROR(VLOOKUP(CONCATENATE(TEXT($B919,0),TEXT($C919,0),TEXT($D919,0)),'Input and Results'!$S:$V,G$1,),"")</f>
        <v>40.909999999999997</v>
      </c>
      <c r="H919" s="122">
        <v>40.96</v>
      </c>
      <c r="I919" s="123"/>
      <c r="J919" s="124"/>
      <c r="M919" s="131" t="str">
        <f t="shared" si="984"/>
        <v>1</v>
      </c>
      <c r="N919" s="131" t="str">
        <f t="shared" si="985"/>
        <v>19</v>
      </c>
      <c r="O919" s="86" t="str">
        <f>IF(N919&lt;&gt;"",VLOOKUP($N919,'Events and Heat count'!$B:$D,2,)&amp;" - "&amp;VLOOKUP($N919,'Events and Heat count'!$B:$D,3,),"")</f>
        <v>Year 6 Boys - 50m Backstroke</v>
      </c>
      <c r="P919" s="86" t="str">
        <f t="shared" si="986"/>
        <v>5</v>
      </c>
      <c r="Q919" s="83" t="str">
        <f t="shared" si="932"/>
        <v>Finley Guest</v>
      </c>
      <c r="R919" s="83" t="str">
        <f t="shared" si="933"/>
        <v>Kings Langley</v>
      </c>
      <c r="S919" s="99" t="str">
        <f t="shared" si="965"/>
        <v>___________</v>
      </c>
    </row>
    <row r="920" spans="1:19" ht="20.100000000000001" customHeight="1" x14ac:dyDescent="0.2">
      <c r="A920" s="85" t="str">
        <f t="shared" ref="A920:A926" si="1006">CONCATENATE(TEXT($B920,0),TEXT($C920,0),TEXT($D920,0))</f>
        <v>1952</v>
      </c>
      <c r="B920" s="83">
        <f t="shared" ref="B920:C920" si="1007">B919</f>
        <v>19</v>
      </c>
      <c r="C920" s="117">
        <f t="shared" si="1007"/>
        <v>5</v>
      </c>
      <c r="D920" s="118">
        <f>D919+1</f>
        <v>2</v>
      </c>
      <c r="E920" s="116" t="str">
        <f>IFERROR(VLOOKUP(CONCATENATE(TEXT($B920,0),TEXT($C920,0),TEXT($D920,0)),'Input and Results'!$S:$V,E$1,),"")</f>
        <v>Freddie Lucas</v>
      </c>
      <c r="F920" s="116" t="str">
        <f>IFERROR(VLOOKUP(CONCATENATE(TEXT($B920,0),TEXT($C920,0),TEXT($D920,0)),'Input and Results'!$S:$V,F$1,),"")</f>
        <v>Chalfont St Peter</v>
      </c>
      <c r="G920" s="121">
        <f>IFERROR(VLOOKUP(CONCATENATE(TEXT($B920,0),TEXT($C920,0),TEXT($D920,0)),'Input and Results'!$S:$V,G$1,),"")</f>
        <v>40.840000000000003</v>
      </c>
      <c r="H920" s="122">
        <v>41.13</v>
      </c>
      <c r="I920" s="123"/>
      <c r="J920" s="124"/>
      <c r="M920" s="131" t="str">
        <f t="shared" si="984"/>
        <v>2</v>
      </c>
      <c r="N920" s="131" t="str">
        <f t="shared" si="985"/>
        <v>19</v>
      </c>
      <c r="O920" s="86" t="str">
        <f>IF(N920&lt;&gt;"",VLOOKUP($N920,'Events and Heat count'!$B:$D,2,)&amp;" - "&amp;VLOOKUP($N920,'Events and Heat count'!$B:$D,3,),"")</f>
        <v>Year 6 Boys - 50m Backstroke</v>
      </c>
      <c r="P920" s="86" t="str">
        <f t="shared" si="986"/>
        <v>5</v>
      </c>
      <c r="Q920" s="83" t="str">
        <f t="shared" si="932"/>
        <v>Freddie Lucas</v>
      </c>
      <c r="R920" s="83" t="str">
        <f t="shared" si="933"/>
        <v>Chalfont St Peter</v>
      </c>
      <c r="S920" s="99" t="str">
        <f t="shared" si="965"/>
        <v>___________</v>
      </c>
    </row>
    <row r="921" spans="1:19" ht="20.100000000000001" customHeight="1" x14ac:dyDescent="0.2">
      <c r="A921" s="85" t="str">
        <f t="shared" si="1006"/>
        <v>1953</v>
      </c>
      <c r="B921" s="83">
        <f t="shared" ref="B921:C921" si="1008">B920</f>
        <v>19</v>
      </c>
      <c r="C921" s="117">
        <f t="shared" si="1008"/>
        <v>5</v>
      </c>
      <c r="D921" s="118">
        <f t="shared" ref="D921:D926" si="1009">D920+1</f>
        <v>3</v>
      </c>
      <c r="E921" s="116" t="str">
        <f>IFERROR(VLOOKUP(CONCATENATE(TEXT($B921,0),TEXT($C921,0),TEXT($D921,0)),'Input and Results'!$S:$V,E$1,),"")</f>
        <v>Alex Cooper</v>
      </c>
      <c r="F921" s="116" t="str">
        <f>IFERROR(VLOOKUP(CONCATENATE(TEXT($B921,0),TEXT($C921,0),TEXT($D921,0)),'Input and Results'!$S:$V,F$1,),"")</f>
        <v>Polehampton</v>
      </c>
      <c r="G921" s="121">
        <f>IFERROR(VLOOKUP(CONCATENATE(TEXT($B921,0),TEXT($C921,0),TEXT($D921,0)),'Input and Results'!$S:$V,G$1,),"")</f>
        <v>39.770000000000003</v>
      </c>
      <c r="H921" s="122">
        <v>38.69</v>
      </c>
      <c r="I921" s="123"/>
      <c r="J921" s="124"/>
      <c r="M921" s="131" t="str">
        <f t="shared" si="984"/>
        <v>3</v>
      </c>
      <c r="N921" s="131" t="str">
        <f t="shared" si="985"/>
        <v>19</v>
      </c>
      <c r="O921" s="86" t="str">
        <f>IF(N921&lt;&gt;"",VLOOKUP($N921,'Events and Heat count'!$B:$D,2,)&amp;" - "&amp;VLOOKUP($N921,'Events and Heat count'!$B:$D,3,),"")</f>
        <v>Year 6 Boys - 50m Backstroke</v>
      </c>
      <c r="P921" s="86" t="str">
        <f t="shared" si="986"/>
        <v>5</v>
      </c>
      <c r="Q921" s="83" t="str">
        <f t="shared" si="932"/>
        <v>Alex Cooper</v>
      </c>
      <c r="R921" s="83" t="str">
        <f t="shared" si="933"/>
        <v>Polehampton</v>
      </c>
      <c r="S921" s="99" t="str">
        <f t="shared" si="965"/>
        <v>___________</v>
      </c>
    </row>
    <row r="922" spans="1:19" ht="20.100000000000001" customHeight="1" x14ac:dyDescent="0.2">
      <c r="A922" s="85" t="str">
        <f t="shared" si="1006"/>
        <v>1954</v>
      </c>
      <c r="B922" s="83">
        <f t="shared" ref="B922:C922" si="1010">B921</f>
        <v>19</v>
      </c>
      <c r="C922" s="117">
        <f t="shared" si="1010"/>
        <v>5</v>
      </c>
      <c r="D922" s="118">
        <f t="shared" si="1009"/>
        <v>4</v>
      </c>
      <c r="E922" s="116" t="str">
        <f>IFERROR(VLOOKUP(CONCATENATE(TEXT($B922,0),TEXT($C922,0),TEXT($D922,0)),'Input and Results'!$S:$V,E$1,),"")</f>
        <v>James Atwell</v>
      </c>
      <c r="F922" s="116" t="str">
        <f>IFERROR(VLOOKUP(CONCATENATE(TEXT($B922,0),TEXT($C922,0),TEXT($D922,0)),'Input and Results'!$S:$V,F$1,),"")</f>
        <v>The Grove Jnr</v>
      </c>
      <c r="G922" s="121">
        <f>IFERROR(VLOOKUP(CONCATENATE(TEXT($B922,0),TEXT($C922,0),TEXT($D922,0)),'Input and Results'!$S:$V,G$1,),"")</f>
        <v>38.86</v>
      </c>
      <c r="H922" s="122">
        <v>39.92</v>
      </c>
      <c r="I922" s="123"/>
      <c r="J922" s="124"/>
      <c r="M922" s="131" t="str">
        <f t="shared" si="984"/>
        <v>4</v>
      </c>
      <c r="N922" s="131" t="str">
        <f t="shared" si="985"/>
        <v>19</v>
      </c>
      <c r="O922" s="86" t="str">
        <f>IF(N922&lt;&gt;"",VLOOKUP($N922,'Events and Heat count'!$B:$D,2,)&amp;" - "&amp;VLOOKUP($N922,'Events and Heat count'!$B:$D,3,),"")</f>
        <v>Year 6 Boys - 50m Backstroke</v>
      </c>
      <c r="P922" s="86" t="str">
        <f t="shared" si="986"/>
        <v>5</v>
      </c>
      <c r="Q922" s="83" t="str">
        <f t="shared" si="932"/>
        <v>James Atwell</v>
      </c>
      <c r="R922" s="83" t="str">
        <f t="shared" si="933"/>
        <v>The Grove Jnr</v>
      </c>
      <c r="S922" s="99" t="str">
        <f t="shared" si="965"/>
        <v>___________</v>
      </c>
    </row>
    <row r="923" spans="1:19" ht="20.100000000000001" customHeight="1" x14ac:dyDescent="0.2">
      <c r="A923" s="85" t="str">
        <f t="shared" si="1006"/>
        <v>1955</v>
      </c>
      <c r="B923" s="83">
        <f t="shared" ref="B923:C923" si="1011">B922</f>
        <v>19</v>
      </c>
      <c r="C923" s="117">
        <f t="shared" si="1011"/>
        <v>5</v>
      </c>
      <c r="D923" s="118">
        <f t="shared" si="1009"/>
        <v>5</v>
      </c>
      <c r="E923" s="116" t="str">
        <f>IFERROR(VLOOKUP(CONCATENATE(TEXT($B923,0),TEXT($C923,0),TEXT($D923,0)),'Input and Results'!$S:$V,E$1,),"")</f>
        <v>James Kaye</v>
      </c>
      <c r="F923" s="116" t="str">
        <f>IFERROR(VLOOKUP(CONCATENATE(TEXT($B923,0),TEXT($C923,0),TEXT($D923,0)),'Input and Results'!$S:$V,F$1,),"")</f>
        <v>Haberdashers Boys</v>
      </c>
      <c r="G923" s="121">
        <f>IFERROR(VLOOKUP(CONCATENATE(TEXT($B923,0),TEXT($C923,0),TEXT($D923,0)),'Input and Results'!$S:$V,G$1,),"")</f>
        <v>38.17</v>
      </c>
      <c r="H923" s="122">
        <v>37.83</v>
      </c>
      <c r="I923" s="123"/>
      <c r="J923" s="124"/>
      <c r="M923" s="131" t="str">
        <f t="shared" si="984"/>
        <v>5</v>
      </c>
      <c r="N923" s="131" t="str">
        <f t="shared" si="985"/>
        <v>19</v>
      </c>
      <c r="O923" s="86" t="str">
        <f>IF(N923&lt;&gt;"",VLOOKUP($N923,'Events and Heat count'!$B:$D,2,)&amp;" - "&amp;VLOOKUP($N923,'Events and Heat count'!$B:$D,3,),"")</f>
        <v>Year 6 Boys - 50m Backstroke</v>
      </c>
      <c r="P923" s="86" t="str">
        <f t="shared" si="986"/>
        <v>5</v>
      </c>
      <c r="Q923" s="83" t="str">
        <f t="shared" si="932"/>
        <v>James Kaye</v>
      </c>
      <c r="R923" s="83" t="str">
        <f t="shared" si="933"/>
        <v>Haberdashers Boys</v>
      </c>
      <c r="S923" s="99" t="str">
        <f t="shared" si="965"/>
        <v>___________</v>
      </c>
    </row>
    <row r="924" spans="1:19" ht="20.100000000000001" customHeight="1" x14ac:dyDescent="0.2">
      <c r="A924" s="85" t="str">
        <f t="shared" si="1006"/>
        <v>1956</v>
      </c>
      <c r="B924" s="83">
        <f t="shared" ref="B924:C924" si="1012">B923</f>
        <v>19</v>
      </c>
      <c r="C924" s="117">
        <f t="shared" si="1012"/>
        <v>5</v>
      </c>
      <c r="D924" s="118">
        <f t="shared" si="1009"/>
        <v>6</v>
      </c>
      <c r="E924" s="116" t="str">
        <f>IFERROR(VLOOKUP(CONCATENATE(TEXT($B924,0),TEXT($C924,0),TEXT($D924,0)),'Input and Results'!$S:$V,E$1,),"")</f>
        <v>Eamon Bradley</v>
      </c>
      <c r="F924" s="116" t="str">
        <f>IFERROR(VLOOKUP(CONCATENATE(TEXT($B924,0),TEXT($C924,0),TEXT($D924,0)),'Input and Results'!$S:$V,F$1,),"")</f>
        <v>Bedford</v>
      </c>
      <c r="G924" s="121">
        <f>IFERROR(VLOOKUP(CONCATENATE(TEXT($B924,0),TEXT($C924,0),TEXT($D924,0)),'Input and Results'!$S:$V,G$1,),"")</f>
        <v>39.29</v>
      </c>
      <c r="H924" s="122">
        <v>40.1</v>
      </c>
      <c r="I924" s="123"/>
      <c r="J924" s="124"/>
      <c r="M924" s="131" t="str">
        <f t="shared" si="984"/>
        <v>6</v>
      </c>
      <c r="N924" s="131" t="str">
        <f t="shared" si="985"/>
        <v>19</v>
      </c>
      <c r="O924" s="86" t="str">
        <f>IF(N924&lt;&gt;"",VLOOKUP($N924,'Events and Heat count'!$B:$D,2,)&amp;" - "&amp;VLOOKUP($N924,'Events and Heat count'!$B:$D,3,),"")</f>
        <v>Year 6 Boys - 50m Backstroke</v>
      </c>
      <c r="P924" s="86" t="str">
        <f t="shared" si="986"/>
        <v>5</v>
      </c>
      <c r="Q924" s="83" t="str">
        <f t="shared" ref="Q924:Q987" si="1013">IF($A924&lt;&gt;0,VLOOKUP($A924,$A:$F,5,),"")</f>
        <v>Eamon Bradley</v>
      </c>
      <c r="R924" s="83" t="str">
        <f t="shared" ref="R924:R987" si="1014">IF($A924&lt;&gt;0,VLOOKUP($A924,$A:$F,6,),"")</f>
        <v>Bedford</v>
      </c>
      <c r="S924" s="99" t="str">
        <f t="shared" si="965"/>
        <v>___________</v>
      </c>
    </row>
    <row r="925" spans="1:19" ht="20.100000000000001" customHeight="1" x14ac:dyDescent="0.2">
      <c r="A925" s="85" t="str">
        <f t="shared" si="1006"/>
        <v>1957</v>
      </c>
      <c r="B925" s="83">
        <f t="shared" ref="B925:C925" si="1015">B924</f>
        <v>19</v>
      </c>
      <c r="C925" s="117">
        <f t="shared" si="1015"/>
        <v>5</v>
      </c>
      <c r="D925" s="118">
        <f t="shared" si="1009"/>
        <v>7</v>
      </c>
      <c r="E925" s="116" t="str">
        <f>IFERROR(VLOOKUP(CONCATENATE(TEXT($B925,0),TEXT($C925,0),TEXT($D925,0)),'Input and Results'!$S:$V,E$1,),"")</f>
        <v>Harry Gibb</v>
      </c>
      <c r="F925" s="116" t="str">
        <f>IFERROR(VLOOKUP(CONCATENATE(TEXT($B925,0),TEXT($C925,0),TEXT($D925,0)),'Input and Results'!$S:$V,F$1,),"")</f>
        <v>Chalfont St Peter</v>
      </c>
      <c r="G925" s="121">
        <f>IFERROR(VLOOKUP(CONCATENATE(TEXT($B925,0),TEXT($C925,0),TEXT($D925,0)),'Input and Results'!$S:$V,G$1,),"")</f>
        <v>40.630000000000003</v>
      </c>
      <c r="H925" s="122">
        <v>38.81</v>
      </c>
      <c r="I925" s="123"/>
      <c r="J925" s="124"/>
      <c r="M925" s="131" t="str">
        <f t="shared" si="984"/>
        <v>7</v>
      </c>
      <c r="N925" s="131" t="str">
        <f t="shared" si="985"/>
        <v>19</v>
      </c>
      <c r="O925" s="86" t="str">
        <f>IF(N925&lt;&gt;"",VLOOKUP($N925,'Events and Heat count'!$B:$D,2,)&amp;" - "&amp;VLOOKUP($N925,'Events and Heat count'!$B:$D,3,),"")</f>
        <v>Year 6 Boys - 50m Backstroke</v>
      </c>
      <c r="P925" s="86" t="str">
        <f t="shared" si="986"/>
        <v>5</v>
      </c>
      <c r="Q925" s="83" t="str">
        <f t="shared" si="1013"/>
        <v>Harry Gibb</v>
      </c>
      <c r="R925" s="83" t="str">
        <f t="shared" si="1014"/>
        <v>Chalfont St Peter</v>
      </c>
      <c r="S925" s="99" t="str">
        <f t="shared" si="965"/>
        <v>___________</v>
      </c>
    </row>
    <row r="926" spans="1:19" ht="20.100000000000001" customHeight="1" x14ac:dyDescent="0.2">
      <c r="A926" s="85" t="str">
        <f t="shared" si="1006"/>
        <v>1958</v>
      </c>
      <c r="B926" s="83">
        <f t="shared" ref="B926:C926" si="1016">B925</f>
        <v>19</v>
      </c>
      <c r="C926" s="117">
        <f t="shared" si="1016"/>
        <v>5</v>
      </c>
      <c r="D926" s="118">
        <f t="shared" si="1009"/>
        <v>8</v>
      </c>
      <c r="E926" s="116" t="str">
        <f>IFERROR(VLOOKUP(CONCATENATE(TEXT($B926,0),TEXT($C926,0),TEXT($D926,0)),'Input and Results'!$S:$V,E$1,),"")</f>
        <v>Tristan Woolven</v>
      </c>
      <c r="F926" s="116" t="str">
        <f>IFERROR(VLOOKUP(CONCATENATE(TEXT($B926,0),TEXT($C926,0),TEXT($D926,0)),'Input and Results'!$S:$V,F$1,),"")</f>
        <v>Thorpe House</v>
      </c>
      <c r="G926" s="121">
        <f>IFERROR(VLOOKUP(CONCATENATE(TEXT($B926,0),TEXT($C926,0),TEXT($D926,0)),'Input and Results'!$S:$V,G$1,),"")</f>
        <v>40.85</v>
      </c>
      <c r="H926" s="122">
        <v>41.73</v>
      </c>
      <c r="I926" s="123"/>
      <c r="J926" s="124"/>
      <c r="M926" s="131" t="str">
        <f t="shared" si="984"/>
        <v>8</v>
      </c>
      <c r="N926" s="131" t="str">
        <f t="shared" si="985"/>
        <v>19</v>
      </c>
      <c r="O926" s="86" t="str">
        <f>IF(N926&lt;&gt;"",VLOOKUP($N926,'Events and Heat count'!$B:$D,2,)&amp;" - "&amp;VLOOKUP($N926,'Events and Heat count'!$B:$D,3,),"")</f>
        <v>Year 6 Boys - 50m Backstroke</v>
      </c>
      <c r="P926" s="86" t="str">
        <f t="shared" si="986"/>
        <v>5</v>
      </c>
      <c r="Q926" s="83" t="str">
        <f t="shared" si="1013"/>
        <v>Tristan Woolven</v>
      </c>
      <c r="R926" s="83" t="str">
        <f t="shared" si="1014"/>
        <v>Thorpe House</v>
      </c>
      <c r="S926" s="99" t="str">
        <f t="shared" si="965"/>
        <v>___________</v>
      </c>
    </row>
    <row r="927" spans="1:19" s="87" customFormat="1" ht="249.95" customHeight="1" x14ac:dyDescent="0.2">
      <c r="B927" s="87">
        <f t="shared" ref="B927:C927" si="1017">B926</f>
        <v>19</v>
      </c>
      <c r="C927" s="117">
        <f t="shared" si="1017"/>
        <v>5</v>
      </c>
      <c r="D927" s="117"/>
      <c r="E927" s="117"/>
      <c r="F927" s="117"/>
      <c r="G927" s="117"/>
      <c r="H927" s="117"/>
      <c r="I927" s="125"/>
      <c r="J927" s="125"/>
      <c r="M927" s="104" t="str">
        <f t="shared" si="984"/>
        <v/>
      </c>
      <c r="N927" s="104" t="str">
        <f t="shared" si="985"/>
        <v/>
      </c>
      <c r="O927" s="86" t="str">
        <f>IF(N927&lt;&gt;"",VLOOKUP($N927,'Events and Heat count'!$B:$D,2,)&amp;" - "&amp;VLOOKUP($N927,'Events and Heat count'!$B:$D,3,),"")</f>
        <v/>
      </c>
      <c r="P927" s="86" t="str">
        <f t="shared" si="986"/>
        <v/>
      </c>
      <c r="Q927" s="83" t="str">
        <f t="shared" si="1013"/>
        <v/>
      </c>
      <c r="R927" s="83" t="str">
        <f t="shared" si="1014"/>
        <v/>
      </c>
      <c r="S927" s="99" t="str">
        <f t="shared" si="965"/>
        <v/>
      </c>
    </row>
    <row r="928" spans="1:19" ht="20.100000000000001" customHeight="1" x14ac:dyDescent="0.2">
      <c r="B928" s="83">
        <f>D928</f>
        <v>20</v>
      </c>
      <c r="C928" s="103" t="s">
        <v>368</v>
      </c>
      <c r="D928" s="119">
        <v>20</v>
      </c>
      <c r="E928" s="103" t="s">
        <v>4</v>
      </c>
      <c r="F928" s="103" t="s">
        <v>7</v>
      </c>
      <c r="G928" s="103"/>
      <c r="H928" s="103"/>
      <c r="I928" s="120"/>
      <c r="J928" s="120"/>
      <c r="M928" s="104" t="str">
        <f t="shared" si="984"/>
        <v/>
      </c>
      <c r="N928" s="104" t="str">
        <f t="shared" si="985"/>
        <v/>
      </c>
      <c r="O928" s="86" t="str">
        <f>IF(N928&lt;&gt;"",VLOOKUP($N928,'Events and Heat count'!$B:$D,2,)&amp;" - "&amp;VLOOKUP($N928,'Events and Heat count'!$B:$D,3,),"")</f>
        <v/>
      </c>
      <c r="P928" s="86" t="str">
        <f t="shared" si="986"/>
        <v/>
      </c>
      <c r="Q928" s="83" t="str">
        <f t="shared" si="1013"/>
        <v/>
      </c>
      <c r="R928" s="83" t="str">
        <f t="shared" si="1014"/>
        <v/>
      </c>
      <c r="S928" s="99" t="str">
        <f t="shared" si="965"/>
        <v/>
      </c>
    </row>
    <row r="929" spans="1:19" ht="5.0999999999999996" customHeight="1" x14ac:dyDescent="0.2">
      <c r="A929" s="85"/>
      <c r="B929" s="83">
        <f t="shared" ref="B929:B931" si="1018">B928</f>
        <v>20</v>
      </c>
      <c r="M929" s="104" t="str">
        <f t="shared" si="984"/>
        <v/>
      </c>
      <c r="N929" s="104" t="str">
        <f t="shared" si="985"/>
        <v/>
      </c>
      <c r="O929" s="86" t="str">
        <f>IF(N929&lt;&gt;"",VLOOKUP($N929,'Events and Heat count'!$B:$D,2,)&amp;" - "&amp;VLOOKUP($N929,'Events and Heat count'!$B:$D,3,),"")</f>
        <v/>
      </c>
      <c r="P929" s="86" t="str">
        <f t="shared" si="986"/>
        <v/>
      </c>
      <c r="Q929" s="83" t="str">
        <f t="shared" si="1013"/>
        <v/>
      </c>
      <c r="R929" s="83" t="str">
        <f t="shared" si="1014"/>
        <v/>
      </c>
      <c r="S929" s="99" t="str">
        <f t="shared" si="965"/>
        <v/>
      </c>
    </row>
    <row r="930" spans="1:19" ht="15" customHeight="1" x14ac:dyDescent="0.2">
      <c r="A930" s="85"/>
      <c r="B930" s="83">
        <f t="shared" si="1018"/>
        <v>20</v>
      </c>
      <c r="C930" s="117">
        <f>E930</f>
        <v>1</v>
      </c>
      <c r="D930" s="103" t="s">
        <v>367</v>
      </c>
      <c r="E930" s="119">
        <v>1</v>
      </c>
      <c r="M930" s="104" t="str">
        <f t="shared" si="984"/>
        <v/>
      </c>
      <c r="N930" s="104" t="str">
        <f t="shared" si="985"/>
        <v/>
      </c>
      <c r="O930" s="86" t="str">
        <f>IF(N930&lt;&gt;"",VLOOKUP($N930,'Events and Heat count'!$B:$D,2,)&amp;" - "&amp;VLOOKUP($N930,'Events and Heat count'!$B:$D,3,),"")</f>
        <v/>
      </c>
      <c r="P930" s="86" t="str">
        <f t="shared" si="986"/>
        <v/>
      </c>
      <c r="Q930" s="83" t="str">
        <f t="shared" si="1013"/>
        <v/>
      </c>
      <c r="R930" s="83" t="str">
        <f t="shared" si="1014"/>
        <v/>
      </c>
      <c r="S930" s="99" t="str">
        <f t="shared" si="965"/>
        <v/>
      </c>
    </row>
    <row r="931" spans="1:19" ht="5.0999999999999996" customHeight="1" x14ac:dyDescent="0.2">
      <c r="A931" s="85"/>
      <c r="B931" s="83">
        <f t="shared" si="1018"/>
        <v>20</v>
      </c>
      <c r="C931" s="117">
        <f>C930</f>
        <v>1</v>
      </c>
      <c r="M931" s="104" t="str">
        <f t="shared" si="984"/>
        <v/>
      </c>
      <c r="N931" s="104" t="str">
        <f t="shared" si="985"/>
        <v/>
      </c>
      <c r="O931" s="86" t="str">
        <f>IF(N931&lt;&gt;"",VLOOKUP($N931,'Events and Heat count'!$B:$D,2,)&amp;" - "&amp;VLOOKUP($N931,'Events and Heat count'!$B:$D,3,),"")</f>
        <v/>
      </c>
      <c r="P931" s="86" t="str">
        <f t="shared" si="986"/>
        <v/>
      </c>
      <c r="Q931" s="83" t="str">
        <f t="shared" si="1013"/>
        <v/>
      </c>
      <c r="R931" s="83" t="str">
        <f t="shared" si="1014"/>
        <v/>
      </c>
      <c r="S931" s="99" t="str">
        <f t="shared" si="965"/>
        <v/>
      </c>
    </row>
    <row r="932" spans="1:19" ht="15" customHeight="1" x14ac:dyDescent="0.2">
      <c r="A932" s="85"/>
      <c r="B932" s="83">
        <f t="shared" ref="B932:C932" si="1019">B931</f>
        <v>20</v>
      </c>
      <c r="C932" s="117">
        <f t="shared" si="1019"/>
        <v>1</v>
      </c>
      <c r="D932" s="103" t="s">
        <v>366</v>
      </c>
      <c r="E932" s="103" t="s">
        <v>369</v>
      </c>
      <c r="F932" s="103" t="s">
        <v>374</v>
      </c>
      <c r="G932" s="103" t="s">
        <v>380</v>
      </c>
      <c r="H932" s="103"/>
      <c r="I932" s="120" t="s">
        <v>381</v>
      </c>
      <c r="J932" s="120" t="s">
        <v>382</v>
      </c>
      <c r="M932" s="104" t="str">
        <f t="shared" si="984"/>
        <v/>
      </c>
      <c r="N932" s="104" t="str">
        <f t="shared" si="985"/>
        <v/>
      </c>
      <c r="O932" s="86" t="str">
        <f>IF(N932&lt;&gt;"",VLOOKUP($N932,'Events and Heat count'!$B:$D,2,)&amp;" - "&amp;VLOOKUP($N932,'Events and Heat count'!$B:$D,3,),"")</f>
        <v/>
      </c>
      <c r="P932" s="86" t="str">
        <f t="shared" si="986"/>
        <v/>
      </c>
      <c r="Q932" s="83" t="str">
        <f t="shared" si="1013"/>
        <v/>
      </c>
      <c r="R932" s="83" t="str">
        <f t="shared" si="1014"/>
        <v/>
      </c>
      <c r="S932" s="99" t="str">
        <f t="shared" si="965"/>
        <v/>
      </c>
    </row>
    <row r="933" spans="1:19" ht="20.100000000000001" customHeight="1" x14ac:dyDescent="0.2">
      <c r="A933" s="85" t="str">
        <f>CONCATENATE(TEXT($B933,0),TEXT($C933,0),TEXT($D933,0))</f>
        <v>2011</v>
      </c>
      <c r="B933" s="83">
        <f t="shared" ref="B933:C933" si="1020">B932</f>
        <v>20</v>
      </c>
      <c r="C933" s="117">
        <f t="shared" si="1020"/>
        <v>1</v>
      </c>
      <c r="D933" s="118">
        <v>1</v>
      </c>
      <c r="E933" s="116" t="str">
        <f>IFERROR(VLOOKUP(CONCATENATE(TEXT($B933,0),TEXT($C933,0),TEXT($D933,0)),'Input and Results'!$S:$V,E$1,),"")</f>
        <v/>
      </c>
      <c r="F933" s="116" t="str">
        <f>IFERROR(VLOOKUP(CONCATENATE(TEXT($B933,0),TEXT($C933,0),TEXT($D933,0)),'Input and Results'!$S:$V,F$1,),"")</f>
        <v/>
      </c>
      <c r="G933" s="121" t="str">
        <f>IFERROR(VLOOKUP(CONCATENATE(TEXT($B933,0),TEXT($C933,0),TEXT($D933,0)),'Input and Results'!$S:$V,G$1,),"")</f>
        <v/>
      </c>
      <c r="H933" s="122"/>
      <c r="I933" s="123"/>
      <c r="J933" s="124"/>
      <c r="M933" s="131" t="str">
        <f t="shared" si="984"/>
        <v>1</v>
      </c>
      <c r="N933" s="131" t="str">
        <f t="shared" si="985"/>
        <v>20</v>
      </c>
      <c r="O933" s="86" t="str">
        <f>IF(N933&lt;&gt;"",VLOOKUP($N933,'Events and Heat count'!$B:$D,2,)&amp;" - "&amp;VLOOKUP($N933,'Events and Heat count'!$B:$D,3,),"")</f>
        <v>Year 6 Girls - 50m Backstroke</v>
      </c>
      <c r="P933" s="86" t="str">
        <f t="shared" si="986"/>
        <v>1</v>
      </c>
      <c r="Q933" s="83" t="str">
        <f t="shared" si="1013"/>
        <v/>
      </c>
      <c r="R933" s="83" t="str">
        <f t="shared" si="1014"/>
        <v/>
      </c>
      <c r="S933" s="99" t="str">
        <f t="shared" si="965"/>
        <v>___________</v>
      </c>
    </row>
    <row r="934" spans="1:19" ht="20.100000000000001" customHeight="1" x14ac:dyDescent="0.2">
      <c r="A934" s="85" t="str">
        <f t="shared" ref="A934:A940" si="1021">CONCATENATE(TEXT($B934,0),TEXT($C934,0),TEXT($D934,0))</f>
        <v>2012</v>
      </c>
      <c r="B934" s="83">
        <f t="shared" ref="B934:C934" si="1022">B933</f>
        <v>20</v>
      </c>
      <c r="C934" s="117">
        <f t="shared" si="1022"/>
        <v>1</v>
      </c>
      <c r="D934" s="118">
        <f>D933+1</f>
        <v>2</v>
      </c>
      <c r="E934" s="116" t="str">
        <f>IFERROR(VLOOKUP(CONCATENATE(TEXT($B934,0),TEXT($C934,0),TEXT($D934,0)),'Input and Results'!$S:$V,E$1,),"")</f>
        <v>Olivia Freeman</v>
      </c>
      <c r="F934" s="116" t="str">
        <f>IFERROR(VLOOKUP(CONCATENATE(TEXT($B934,0),TEXT($C934,0),TEXT($D934,0)),'Input and Results'!$S:$V,F$1,),"")</f>
        <v>Heath Mount</v>
      </c>
      <c r="G934" s="121">
        <f>IFERROR(VLOOKUP(CONCATENATE(TEXT($B934,0),TEXT($C934,0),TEXT($D934,0)),'Input and Results'!$S:$V,G$1,),"")</f>
        <v>47.06</v>
      </c>
      <c r="H934" s="122">
        <v>45.29</v>
      </c>
      <c r="I934" s="123"/>
      <c r="J934" s="124"/>
      <c r="M934" s="131" t="str">
        <f t="shared" si="984"/>
        <v>2</v>
      </c>
      <c r="N934" s="131" t="str">
        <f t="shared" si="985"/>
        <v>20</v>
      </c>
      <c r="O934" s="86" t="str">
        <f>IF(N934&lt;&gt;"",VLOOKUP($N934,'Events and Heat count'!$B:$D,2,)&amp;" - "&amp;VLOOKUP($N934,'Events and Heat count'!$B:$D,3,),"")</f>
        <v>Year 6 Girls - 50m Backstroke</v>
      </c>
      <c r="P934" s="86" t="str">
        <f t="shared" si="986"/>
        <v>1</v>
      </c>
      <c r="Q934" s="83" t="str">
        <f t="shared" si="1013"/>
        <v>Olivia Freeman</v>
      </c>
      <c r="R934" s="83" t="str">
        <f t="shared" si="1014"/>
        <v>Heath Mount</v>
      </c>
      <c r="S934" s="99" t="str">
        <f t="shared" si="965"/>
        <v>___________</v>
      </c>
    </row>
    <row r="935" spans="1:19" ht="20.100000000000001" customHeight="1" x14ac:dyDescent="0.2">
      <c r="A935" s="85" t="str">
        <f t="shared" si="1021"/>
        <v>2013</v>
      </c>
      <c r="B935" s="83">
        <f t="shared" ref="B935:C935" si="1023">B934</f>
        <v>20</v>
      </c>
      <c r="C935" s="117">
        <f t="shared" si="1023"/>
        <v>1</v>
      </c>
      <c r="D935" s="118">
        <f t="shared" ref="D935:D940" si="1024">D934+1</f>
        <v>3</v>
      </c>
      <c r="E935" s="116" t="str">
        <f>IFERROR(VLOOKUP(CONCATENATE(TEXT($B935,0),TEXT($C935,0),TEXT($D935,0)),'Input and Results'!$S:$V,E$1,),"")</f>
        <v>Hanae Itabashi</v>
      </c>
      <c r="F935" s="116" t="str">
        <f>IFERROR(VLOOKUP(CONCATENATE(TEXT($B935,0),TEXT($C935,0),TEXT($D935,0)),'Input and Results'!$S:$V,F$1,),"")</f>
        <v>St Helens</v>
      </c>
      <c r="G935" s="121">
        <f>IFERROR(VLOOKUP(CONCATENATE(TEXT($B935,0),TEXT($C935,0),TEXT($D935,0)),'Input and Results'!$S:$V,G$1,),"")</f>
        <v>47</v>
      </c>
      <c r="H935" s="122">
        <v>43.23</v>
      </c>
      <c r="I935" s="123"/>
      <c r="J935" s="124"/>
      <c r="M935" s="131" t="str">
        <f t="shared" si="984"/>
        <v>3</v>
      </c>
      <c r="N935" s="131" t="str">
        <f t="shared" si="985"/>
        <v>20</v>
      </c>
      <c r="O935" s="86" t="str">
        <f>IF(N935&lt;&gt;"",VLOOKUP($N935,'Events and Heat count'!$B:$D,2,)&amp;" - "&amp;VLOOKUP($N935,'Events and Heat count'!$B:$D,3,),"")</f>
        <v>Year 6 Girls - 50m Backstroke</v>
      </c>
      <c r="P935" s="86" t="str">
        <f t="shared" si="986"/>
        <v>1</v>
      </c>
      <c r="Q935" s="83" t="str">
        <f t="shared" si="1013"/>
        <v>Hanae Itabashi</v>
      </c>
      <c r="R935" s="83" t="str">
        <f t="shared" si="1014"/>
        <v>St Helens</v>
      </c>
      <c r="S935" s="99" t="str">
        <f t="shared" si="965"/>
        <v>___________</v>
      </c>
    </row>
    <row r="936" spans="1:19" ht="20.100000000000001" customHeight="1" x14ac:dyDescent="0.2">
      <c r="A936" s="85" t="str">
        <f t="shared" si="1021"/>
        <v>2014</v>
      </c>
      <c r="B936" s="83">
        <f t="shared" ref="B936:C936" si="1025">B935</f>
        <v>20</v>
      </c>
      <c r="C936" s="117">
        <f t="shared" si="1025"/>
        <v>1</v>
      </c>
      <c r="D936" s="118">
        <f t="shared" si="1024"/>
        <v>4</v>
      </c>
      <c r="E936" s="116" t="str">
        <f>IFERROR(VLOOKUP(CONCATENATE(TEXT($B936,0),TEXT($C936,0),TEXT($D936,0)),'Input and Results'!$S:$V,E$1,),"")</f>
        <v>Charlotte  Roberts</v>
      </c>
      <c r="F936" s="116" t="str">
        <f>IFERROR(VLOOKUP(CONCATENATE(TEXT($B936,0),TEXT($C936,0),TEXT($D936,0)),'Input and Results'!$S:$V,F$1,),"")</f>
        <v>St Helens</v>
      </c>
      <c r="G936" s="121">
        <f>IFERROR(VLOOKUP(CONCATENATE(TEXT($B936,0),TEXT($C936,0),TEXT($D936,0)),'Input and Results'!$S:$V,G$1,),"")</f>
        <v>46.94</v>
      </c>
      <c r="H936" s="122">
        <v>42.16</v>
      </c>
      <c r="I936" s="123"/>
      <c r="J936" s="124"/>
      <c r="M936" s="131" t="str">
        <f t="shared" si="984"/>
        <v>4</v>
      </c>
      <c r="N936" s="131" t="str">
        <f t="shared" si="985"/>
        <v>20</v>
      </c>
      <c r="O936" s="86" t="str">
        <f>IF(N936&lt;&gt;"",VLOOKUP($N936,'Events and Heat count'!$B:$D,2,)&amp;" - "&amp;VLOOKUP($N936,'Events and Heat count'!$B:$D,3,),"")</f>
        <v>Year 6 Girls - 50m Backstroke</v>
      </c>
      <c r="P936" s="86" t="str">
        <f t="shared" si="986"/>
        <v>1</v>
      </c>
      <c r="Q936" s="83" t="str">
        <f t="shared" si="1013"/>
        <v>Charlotte  Roberts</v>
      </c>
      <c r="R936" s="83" t="str">
        <f t="shared" si="1014"/>
        <v>St Helens</v>
      </c>
      <c r="S936" s="99" t="str">
        <f t="shared" si="965"/>
        <v>___________</v>
      </c>
    </row>
    <row r="937" spans="1:19" ht="20.100000000000001" customHeight="1" x14ac:dyDescent="0.2">
      <c r="A937" s="85" t="str">
        <f t="shared" si="1021"/>
        <v>2015</v>
      </c>
      <c r="B937" s="83">
        <f t="shared" ref="B937:C937" si="1026">B936</f>
        <v>20</v>
      </c>
      <c r="C937" s="117">
        <f t="shared" si="1026"/>
        <v>1</v>
      </c>
      <c r="D937" s="118">
        <f t="shared" si="1024"/>
        <v>5</v>
      </c>
      <c r="E937" s="116" t="str">
        <f>IFERROR(VLOOKUP(CONCATENATE(TEXT($B937,0),TEXT($C937,0),TEXT($D937,0)),'Input and Results'!$S:$V,E$1,),"")</f>
        <v>Robyn Hartley</v>
      </c>
      <c r="F937" s="116" t="str">
        <f>IFERROR(VLOOKUP(CONCATENATE(TEXT($B937,0),TEXT($C937,0),TEXT($D937,0)),'Input and Results'!$S:$V,F$1,),"")</f>
        <v>How Wood</v>
      </c>
      <c r="G937" s="121">
        <f>IFERROR(VLOOKUP(CONCATENATE(TEXT($B937,0),TEXT($C937,0),TEXT($D937,0)),'Input and Results'!$S:$V,G$1,),"")</f>
        <v>46.92</v>
      </c>
      <c r="H937" s="122">
        <v>51.86</v>
      </c>
      <c r="I937" s="123"/>
      <c r="J937" s="124"/>
      <c r="M937" s="131" t="str">
        <f t="shared" si="984"/>
        <v>5</v>
      </c>
      <c r="N937" s="131" t="str">
        <f t="shared" si="985"/>
        <v>20</v>
      </c>
      <c r="O937" s="86" t="str">
        <f>IF(N937&lt;&gt;"",VLOOKUP($N937,'Events and Heat count'!$B:$D,2,)&amp;" - "&amp;VLOOKUP($N937,'Events and Heat count'!$B:$D,3,),"")</f>
        <v>Year 6 Girls - 50m Backstroke</v>
      </c>
      <c r="P937" s="86" t="str">
        <f t="shared" si="986"/>
        <v>1</v>
      </c>
      <c r="Q937" s="83" t="str">
        <f t="shared" si="1013"/>
        <v>Robyn Hartley</v>
      </c>
      <c r="R937" s="83" t="str">
        <f t="shared" si="1014"/>
        <v>How Wood</v>
      </c>
      <c r="S937" s="99" t="str">
        <f t="shared" si="965"/>
        <v>___________</v>
      </c>
    </row>
    <row r="938" spans="1:19" ht="20.100000000000001" customHeight="1" x14ac:dyDescent="0.2">
      <c r="A938" s="85" t="str">
        <f t="shared" si="1021"/>
        <v>2016</v>
      </c>
      <c r="B938" s="83">
        <f t="shared" ref="B938:C938" si="1027">B937</f>
        <v>20</v>
      </c>
      <c r="C938" s="117">
        <f t="shared" si="1027"/>
        <v>1</v>
      </c>
      <c r="D938" s="118">
        <f t="shared" si="1024"/>
        <v>6</v>
      </c>
      <c r="E938" s="116" t="str">
        <f>IFERROR(VLOOKUP(CONCATENATE(TEXT($B938,0),TEXT($C938,0),TEXT($D938,0)),'Input and Results'!$S:$V,E$1,),"")</f>
        <v>Lily Robb</v>
      </c>
      <c r="F938" s="116" t="str">
        <f>IFERROR(VLOOKUP(CONCATENATE(TEXT($B938,0),TEXT($C938,0),TEXT($D938,0)),'Input and Results'!$S:$V,F$1,),"")</f>
        <v>Royal Masonic School</v>
      </c>
      <c r="G938" s="121">
        <f>IFERROR(VLOOKUP(CONCATENATE(TEXT($B938,0),TEXT($C938,0),TEXT($D938,0)),'Input and Results'!$S:$V,G$1,),"")</f>
        <v>46.82</v>
      </c>
      <c r="H938" s="122">
        <v>44.46</v>
      </c>
      <c r="I938" s="123"/>
      <c r="J938" s="124"/>
      <c r="M938" s="131" t="str">
        <f t="shared" si="984"/>
        <v>6</v>
      </c>
      <c r="N938" s="131" t="str">
        <f t="shared" si="985"/>
        <v>20</v>
      </c>
      <c r="O938" s="86" t="str">
        <f>IF(N938&lt;&gt;"",VLOOKUP($N938,'Events and Heat count'!$B:$D,2,)&amp;" - "&amp;VLOOKUP($N938,'Events and Heat count'!$B:$D,3,),"")</f>
        <v>Year 6 Girls - 50m Backstroke</v>
      </c>
      <c r="P938" s="86" t="str">
        <f t="shared" si="986"/>
        <v>1</v>
      </c>
      <c r="Q938" s="83" t="str">
        <f t="shared" si="1013"/>
        <v>Lily Robb</v>
      </c>
      <c r="R938" s="83" t="str">
        <f t="shared" si="1014"/>
        <v>Royal Masonic School</v>
      </c>
      <c r="S938" s="99" t="str">
        <f t="shared" si="965"/>
        <v>___________</v>
      </c>
    </row>
    <row r="939" spans="1:19" ht="20.100000000000001" customHeight="1" x14ac:dyDescent="0.2">
      <c r="A939" s="85" t="str">
        <f t="shared" si="1021"/>
        <v>2017</v>
      </c>
      <c r="B939" s="83">
        <f t="shared" ref="B939:C939" si="1028">B938</f>
        <v>20</v>
      </c>
      <c r="C939" s="117">
        <f t="shared" si="1028"/>
        <v>1</v>
      </c>
      <c r="D939" s="118">
        <f t="shared" si="1024"/>
        <v>7</v>
      </c>
      <c r="E939" s="116" t="str">
        <f>IFERROR(VLOOKUP(CONCATENATE(TEXT($B939,0),TEXT($C939,0),TEXT($D939,0)),'Input and Results'!$S:$V,E$1,),"")</f>
        <v/>
      </c>
      <c r="F939" s="116" t="str">
        <f>IFERROR(VLOOKUP(CONCATENATE(TEXT($B939,0),TEXT($C939,0),TEXT($D939,0)),'Input and Results'!$S:$V,F$1,),"")</f>
        <v/>
      </c>
      <c r="G939" s="121" t="str">
        <f>IFERROR(VLOOKUP(CONCATENATE(TEXT($B939,0),TEXT($C939,0),TEXT($D939,0)),'Input and Results'!$S:$V,G$1,),"")</f>
        <v/>
      </c>
      <c r="H939" s="122"/>
      <c r="I939" s="123"/>
      <c r="J939" s="124"/>
      <c r="M939" s="131" t="str">
        <f t="shared" si="984"/>
        <v>7</v>
      </c>
      <c r="N939" s="131" t="str">
        <f t="shared" si="985"/>
        <v>20</v>
      </c>
      <c r="O939" s="86" t="str">
        <f>IF(N939&lt;&gt;"",VLOOKUP($N939,'Events and Heat count'!$B:$D,2,)&amp;" - "&amp;VLOOKUP($N939,'Events and Heat count'!$B:$D,3,),"")</f>
        <v>Year 6 Girls - 50m Backstroke</v>
      </c>
      <c r="P939" s="86" t="str">
        <f t="shared" si="986"/>
        <v>1</v>
      </c>
      <c r="Q939" s="83" t="str">
        <f t="shared" si="1013"/>
        <v/>
      </c>
      <c r="R939" s="83" t="str">
        <f t="shared" si="1014"/>
        <v/>
      </c>
      <c r="S939" s="99" t="str">
        <f t="shared" si="965"/>
        <v>___________</v>
      </c>
    </row>
    <row r="940" spans="1:19" ht="20.100000000000001" customHeight="1" x14ac:dyDescent="0.2">
      <c r="A940" s="85" t="str">
        <f t="shared" si="1021"/>
        <v>2018</v>
      </c>
      <c r="B940" s="83">
        <f t="shared" ref="B940:C940" si="1029">B939</f>
        <v>20</v>
      </c>
      <c r="C940" s="117">
        <f t="shared" si="1029"/>
        <v>1</v>
      </c>
      <c r="D940" s="118">
        <f t="shared" si="1024"/>
        <v>8</v>
      </c>
      <c r="E940" s="116" t="str">
        <f>IFERROR(VLOOKUP(CONCATENATE(TEXT($B940,0),TEXT($C940,0),TEXT($D940,0)),'Input and Results'!$S:$V,E$1,),"")</f>
        <v/>
      </c>
      <c r="F940" s="116" t="str">
        <f>IFERROR(VLOOKUP(CONCATENATE(TEXT($B940,0),TEXT($C940,0),TEXT($D940,0)),'Input and Results'!$S:$V,F$1,),"")</f>
        <v/>
      </c>
      <c r="G940" s="121" t="str">
        <f>IFERROR(VLOOKUP(CONCATENATE(TEXT($B940,0),TEXT($C940,0),TEXT($D940,0)),'Input and Results'!$S:$V,G$1,),"")</f>
        <v/>
      </c>
      <c r="H940" s="122"/>
      <c r="I940" s="123"/>
      <c r="J940" s="124"/>
      <c r="M940" s="131" t="str">
        <f t="shared" si="984"/>
        <v>8</v>
      </c>
      <c r="N940" s="131" t="str">
        <f t="shared" si="985"/>
        <v>20</v>
      </c>
      <c r="O940" s="86" t="str">
        <f>IF(N940&lt;&gt;"",VLOOKUP($N940,'Events and Heat count'!$B:$D,2,)&amp;" - "&amp;VLOOKUP($N940,'Events and Heat count'!$B:$D,3,),"")</f>
        <v>Year 6 Girls - 50m Backstroke</v>
      </c>
      <c r="P940" s="86" t="str">
        <f t="shared" si="986"/>
        <v>1</v>
      </c>
      <c r="Q940" s="83" t="str">
        <f t="shared" si="1013"/>
        <v/>
      </c>
      <c r="R940" s="83" t="str">
        <f t="shared" si="1014"/>
        <v/>
      </c>
      <c r="S940" s="99" t="str">
        <f t="shared" si="965"/>
        <v>___________</v>
      </c>
    </row>
    <row r="941" spans="1:19" s="87" customFormat="1" ht="249.95" customHeight="1" x14ac:dyDescent="0.2">
      <c r="B941" s="87">
        <f t="shared" ref="B941:C941" si="1030">B940</f>
        <v>20</v>
      </c>
      <c r="C941" s="117">
        <f t="shared" si="1030"/>
        <v>1</v>
      </c>
      <c r="D941" s="117"/>
      <c r="E941" s="117"/>
      <c r="F941" s="117"/>
      <c r="G941" s="117"/>
      <c r="H941" s="117"/>
      <c r="I941" s="125"/>
      <c r="J941" s="125"/>
      <c r="M941" s="104" t="str">
        <f t="shared" si="984"/>
        <v/>
      </c>
      <c r="N941" s="104" t="str">
        <f t="shared" si="985"/>
        <v/>
      </c>
      <c r="O941" s="86" t="str">
        <f>IF(N941&lt;&gt;"",VLOOKUP($N941,'Events and Heat count'!$B:$D,2,)&amp;" - "&amp;VLOOKUP($N941,'Events and Heat count'!$B:$D,3,),"")</f>
        <v/>
      </c>
      <c r="P941" s="86" t="str">
        <f t="shared" si="986"/>
        <v/>
      </c>
      <c r="Q941" s="83" t="str">
        <f t="shared" si="1013"/>
        <v/>
      </c>
      <c r="R941" s="83" t="str">
        <f t="shared" si="1014"/>
        <v/>
      </c>
      <c r="S941" s="99" t="str">
        <f t="shared" si="965"/>
        <v/>
      </c>
    </row>
    <row r="942" spans="1:19" ht="20.100000000000001" customHeight="1" x14ac:dyDescent="0.2">
      <c r="B942" s="83">
        <f t="shared" ref="B942" si="1031">B941</f>
        <v>20</v>
      </c>
      <c r="C942" s="103" t="s">
        <v>368</v>
      </c>
      <c r="D942" s="119">
        <f>D928</f>
        <v>20</v>
      </c>
      <c r="E942" s="103" t="str">
        <f t="shared" ref="E942:F942" si="1032">E928</f>
        <v>Year 6 Girls</v>
      </c>
      <c r="F942" s="103" t="str">
        <f t="shared" si="1032"/>
        <v>50m Backstroke</v>
      </c>
      <c r="G942" s="103"/>
      <c r="H942" s="103"/>
      <c r="I942" s="120"/>
      <c r="J942" s="120"/>
      <c r="M942" s="104" t="str">
        <f t="shared" si="984"/>
        <v/>
      </c>
      <c r="N942" s="104" t="str">
        <f t="shared" si="985"/>
        <v/>
      </c>
      <c r="O942" s="86" t="str">
        <f>IF(N942&lt;&gt;"",VLOOKUP($N942,'Events and Heat count'!$B:$D,2,)&amp;" - "&amp;VLOOKUP($N942,'Events and Heat count'!$B:$D,3,),"")</f>
        <v/>
      </c>
      <c r="P942" s="86" t="str">
        <f t="shared" si="986"/>
        <v/>
      </c>
      <c r="Q942" s="83" t="str">
        <f t="shared" si="1013"/>
        <v/>
      </c>
      <c r="R942" s="83" t="str">
        <f t="shared" si="1014"/>
        <v/>
      </c>
      <c r="S942" s="99" t="str">
        <f t="shared" si="965"/>
        <v/>
      </c>
    </row>
    <row r="943" spans="1:19" s="87" customFormat="1" ht="5.0999999999999996" customHeight="1" x14ac:dyDescent="0.2">
      <c r="B943" s="87">
        <f t="shared" ref="B943" si="1033">B942</f>
        <v>20</v>
      </c>
      <c r="C943" s="117"/>
      <c r="D943" s="117"/>
      <c r="E943" s="117"/>
      <c r="F943" s="117"/>
      <c r="G943" s="117"/>
      <c r="H943" s="117"/>
      <c r="I943" s="125"/>
      <c r="J943" s="125"/>
      <c r="M943" s="104" t="str">
        <f t="shared" si="984"/>
        <v/>
      </c>
      <c r="N943" s="104" t="str">
        <f t="shared" si="985"/>
        <v/>
      </c>
      <c r="O943" s="86" t="str">
        <f>IF(N943&lt;&gt;"",VLOOKUP($N943,'Events and Heat count'!$B:$D,2,)&amp;" - "&amp;VLOOKUP($N943,'Events and Heat count'!$B:$D,3,),"")</f>
        <v/>
      </c>
      <c r="P943" s="86" t="str">
        <f t="shared" si="986"/>
        <v/>
      </c>
      <c r="Q943" s="83" t="str">
        <f t="shared" si="1013"/>
        <v/>
      </c>
      <c r="R943" s="83" t="str">
        <f t="shared" si="1014"/>
        <v/>
      </c>
      <c r="S943" s="99" t="str">
        <f t="shared" si="965"/>
        <v/>
      </c>
    </row>
    <row r="944" spans="1:19" ht="15" customHeight="1" x14ac:dyDescent="0.2">
      <c r="A944" s="85"/>
      <c r="B944" s="83">
        <f t="shared" ref="B944" si="1034">B943</f>
        <v>20</v>
      </c>
      <c r="C944" s="117">
        <f>E944</f>
        <v>2</v>
      </c>
      <c r="D944" s="103" t="s">
        <v>367</v>
      </c>
      <c r="E944" s="119">
        <v>2</v>
      </c>
      <c r="M944" s="104" t="str">
        <f t="shared" si="984"/>
        <v/>
      </c>
      <c r="N944" s="104" t="str">
        <f t="shared" si="985"/>
        <v/>
      </c>
      <c r="O944" s="86" t="str">
        <f>IF(N944&lt;&gt;"",VLOOKUP($N944,'Events and Heat count'!$B:$D,2,)&amp;" - "&amp;VLOOKUP($N944,'Events and Heat count'!$B:$D,3,),"")</f>
        <v/>
      </c>
      <c r="P944" s="86" t="str">
        <f t="shared" si="986"/>
        <v/>
      </c>
      <c r="Q944" s="83" t="str">
        <f t="shared" si="1013"/>
        <v/>
      </c>
      <c r="R944" s="83" t="str">
        <f t="shared" si="1014"/>
        <v/>
      </c>
      <c r="S944" s="99" t="str">
        <f t="shared" si="965"/>
        <v/>
      </c>
    </row>
    <row r="945" spans="1:19" ht="5.0999999999999996" customHeight="1" x14ac:dyDescent="0.2">
      <c r="A945" s="85"/>
      <c r="B945" s="83">
        <f t="shared" ref="B945" si="1035">B944</f>
        <v>20</v>
      </c>
      <c r="C945" s="117">
        <f>C944</f>
        <v>2</v>
      </c>
      <c r="M945" s="104" t="str">
        <f t="shared" si="984"/>
        <v/>
      </c>
      <c r="N945" s="104" t="str">
        <f t="shared" si="985"/>
        <v/>
      </c>
      <c r="O945" s="86" t="str">
        <f>IF(N945&lt;&gt;"",VLOOKUP($N945,'Events and Heat count'!$B:$D,2,)&amp;" - "&amp;VLOOKUP($N945,'Events and Heat count'!$B:$D,3,),"")</f>
        <v/>
      </c>
      <c r="P945" s="86" t="str">
        <f t="shared" si="986"/>
        <v/>
      </c>
      <c r="Q945" s="83" t="str">
        <f t="shared" si="1013"/>
        <v/>
      </c>
      <c r="R945" s="83" t="str">
        <f t="shared" si="1014"/>
        <v/>
      </c>
      <c r="S945" s="99" t="str">
        <f t="shared" si="965"/>
        <v/>
      </c>
    </row>
    <row r="946" spans="1:19" ht="15" customHeight="1" x14ac:dyDescent="0.2">
      <c r="A946" s="85"/>
      <c r="B946" s="83">
        <f t="shared" ref="B946:C946" si="1036">B945</f>
        <v>20</v>
      </c>
      <c r="C946" s="117">
        <f t="shared" si="1036"/>
        <v>2</v>
      </c>
      <c r="D946" s="103" t="s">
        <v>366</v>
      </c>
      <c r="E946" s="103" t="s">
        <v>369</v>
      </c>
      <c r="F946" s="103" t="s">
        <v>374</v>
      </c>
      <c r="G946" s="103" t="s">
        <v>380</v>
      </c>
      <c r="H946" s="103"/>
      <c r="I946" s="120" t="s">
        <v>381</v>
      </c>
      <c r="J946" s="120" t="s">
        <v>382</v>
      </c>
      <c r="M946" s="104" t="str">
        <f t="shared" si="984"/>
        <v/>
      </c>
      <c r="N946" s="104" t="str">
        <f t="shared" si="985"/>
        <v/>
      </c>
      <c r="O946" s="86" t="str">
        <f>IF(N946&lt;&gt;"",VLOOKUP($N946,'Events and Heat count'!$B:$D,2,)&amp;" - "&amp;VLOOKUP($N946,'Events and Heat count'!$B:$D,3,),"")</f>
        <v/>
      </c>
      <c r="P946" s="86" t="str">
        <f t="shared" si="986"/>
        <v/>
      </c>
      <c r="Q946" s="83" t="str">
        <f t="shared" si="1013"/>
        <v/>
      </c>
      <c r="R946" s="83" t="str">
        <f t="shared" si="1014"/>
        <v/>
      </c>
      <c r="S946" s="99" t="str">
        <f t="shared" si="965"/>
        <v/>
      </c>
    </row>
    <row r="947" spans="1:19" ht="20.100000000000001" customHeight="1" x14ac:dyDescent="0.2">
      <c r="A947" s="85" t="str">
        <f>CONCATENATE(TEXT($B947,0),TEXT($C947,0),TEXT($D947,0))</f>
        <v>2021</v>
      </c>
      <c r="B947" s="83">
        <f t="shared" ref="B947:C947" si="1037">B946</f>
        <v>20</v>
      </c>
      <c r="C947" s="117">
        <f t="shared" si="1037"/>
        <v>2</v>
      </c>
      <c r="D947" s="118">
        <v>1</v>
      </c>
      <c r="E947" s="116" t="str">
        <f>IFERROR(VLOOKUP(CONCATENATE(TEXT($B947,0),TEXT($C947,0),TEXT($D947,0)),'Input and Results'!$S:$V,E$1,),"")</f>
        <v>Laura Ferguson</v>
      </c>
      <c r="F947" s="116" t="str">
        <f>IFERROR(VLOOKUP(CONCATENATE(TEXT($B947,0),TEXT($C947,0),TEXT($D947,0)),'Input and Results'!$S:$V,F$1,),"")</f>
        <v>Royal Masonic School</v>
      </c>
      <c r="G947" s="121">
        <f>IFERROR(VLOOKUP(CONCATENATE(TEXT($B947,0),TEXT($C947,0),TEXT($D947,0)),'Input and Results'!$S:$V,G$1,),"")</f>
        <v>46.52</v>
      </c>
      <c r="H947" s="122">
        <v>47.03</v>
      </c>
      <c r="I947" s="123"/>
      <c r="J947" s="124"/>
      <c r="M947" s="131" t="str">
        <f t="shared" si="984"/>
        <v>1</v>
      </c>
      <c r="N947" s="131" t="str">
        <f t="shared" si="985"/>
        <v>20</v>
      </c>
      <c r="O947" s="86" t="str">
        <f>IF(N947&lt;&gt;"",VLOOKUP($N947,'Events and Heat count'!$B:$D,2,)&amp;" - "&amp;VLOOKUP($N947,'Events and Heat count'!$B:$D,3,),"")</f>
        <v>Year 6 Girls - 50m Backstroke</v>
      </c>
      <c r="P947" s="86" t="str">
        <f t="shared" si="986"/>
        <v>2</v>
      </c>
      <c r="Q947" s="83" t="str">
        <f t="shared" si="1013"/>
        <v>Laura Ferguson</v>
      </c>
      <c r="R947" s="83" t="str">
        <f t="shared" si="1014"/>
        <v>Royal Masonic School</v>
      </c>
      <c r="S947" s="99" t="str">
        <f t="shared" si="965"/>
        <v>___________</v>
      </c>
    </row>
    <row r="948" spans="1:19" ht="20.100000000000001" customHeight="1" x14ac:dyDescent="0.2">
      <c r="A948" s="85" t="str">
        <f t="shared" ref="A948:A954" si="1038">CONCATENATE(TEXT($B948,0),TEXT($C948,0),TEXT($D948,0))</f>
        <v>2022</v>
      </c>
      <c r="B948" s="83">
        <f t="shared" ref="B948:C948" si="1039">B947</f>
        <v>20</v>
      </c>
      <c r="C948" s="117">
        <f t="shared" si="1039"/>
        <v>2</v>
      </c>
      <c r="D948" s="118">
        <f>D947+1</f>
        <v>2</v>
      </c>
      <c r="E948" s="116" t="str">
        <f>IFERROR(VLOOKUP(CONCATENATE(TEXT($B948,0),TEXT($C948,0),TEXT($D948,0)),'Input and Results'!$S:$V,E$1,),"")</f>
        <v>Tia Cooke</v>
      </c>
      <c r="F948" s="116" t="str">
        <f>IFERROR(VLOOKUP(CONCATENATE(TEXT($B948,0),TEXT($C948,0),TEXT($D948,0)),'Input and Results'!$S:$V,F$1,),"")</f>
        <v>St Helens</v>
      </c>
      <c r="G948" s="121">
        <f>IFERROR(VLOOKUP(CONCATENATE(TEXT($B948,0),TEXT($C948,0),TEXT($D948,0)),'Input and Results'!$S:$V,G$1,),"")</f>
        <v>46.32</v>
      </c>
      <c r="H948" s="122">
        <v>45.07</v>
      </c>
      <c r="I948" s="123"/>
      <c r="J948" s="124"/>
      <c r="M948" s="131" t="str">
        <f t="shared" si="984"/>
        <v>2</v>
      </c>
      <c r="N948" s="131" t="str">
        <f t="shared" si="985"/>
        <v>20</v>
      </c>
      <c r="O948" s="86" t="str">
        <f>IF(N948&lt;&gt;"",VLOOKUP($N948,'Events and Heat count'!$B:$D,2,)&amp;" - "&amp;VLOOKUP($N948,'Events and Heat count'!$B:$D,3,),"")</f>
        <v>Year 6 Girls - 50m Backstroke</v>
      </c>
      <c r="P948" s="86" t="str">
        <f t="shared" si="986"/>
        <v>2</v>
      </c>
      <c r="Q948" s="83" t="str">
        <f t="shared" si="1013"/>
        <v>Tia Cooke</v>
      </c>
      <c r="R948" s="83" t="str">
        <f t="shared" si="1014"/>
        <v>St Helens</v>
      </c>
      <c r="S948" s="99" t="str">
        <f t="shared" si="965"/>
        <v>___________</v>
      </c>
    </row>
    <row r="949" spans="1:19" ht="20.100000000000001" customHeight="1" x14ac:dyDescent="0.2">
      <c r="A949" s="85" t="str">
        <f t="shared" si="1038"/>
        <v>2023</v>
      </c>
      <c r="B949" s="83">
        <f t="shared" ref="B949:C949" si="1040">B948</f>
        <v>20</v>
      </c>
      <c r="C949" s="117">
        <f t="shared" si="1040"/>
        <v>2</v>
      </c>
      <c r="D949" s="118">
        <f t="shared" ref="D949:D954" si="1041">D948+1</f>
        <v>3</v>
      </c>
      <c r="E949" s="116" t="str">
        <f>IFERROR(VLOOKUP(CONCATENATE(TEXT($B949,0),TEXT($C949,0),TEXT($D949,0)),'Input and Results'!$S:$V,E$1,),"")</f>
        <v>Katy Lane</v>
      </c>
      <c r="F949" s="116" t="str">
        <f>IFERROR(VLOOKUP(CONCATENATE(TEXT($B949,0),TEXT($C949,0),TEXT($D949,0)),'Input and Results'!$S:$V,F$1,),"")</f>
        <v>Kings Langley</v>
      </c>
      <c r="G949" s="121">
        <f>IFERROR(VLOOKUP(CONCATENATE(TEXT($B949,0),TEXT($C949,0),TEXT($D949,0)),'Input and Results'!$S:$V,G$1,),"")</f>
        <v>45.97</v>
      </c>
      <c r="H949" s="122">
        <v>41.48</v>
      </c>
      <c r="I949" s="123"/>
      <c r="J949" s="124"/>
      <c r="M949" s="131" t="str">
        <f t="shared" si="984"/>
        <v>3</v>
      </c>
      <c r="N949" s="131" t="str">
        <f t="shared" si="985"/>
        <v>20</v>
      </c>
      <c r="O949" s="86" t="str">
        <f>IF(N949&lt;&gt;"",VLOOKUP($N949,'Events and Heat count'!$B:$D,2,)&amp;" - "&amp;VLOOKUP($N949,'Events and Heat count'!$B:$D,3,),"")</f>
        <v>Year 6 Girls - 50m Backstroke</v>
      </c>
      <c r="P949" s="86" t="str">
        <f t="shared" si="986"/>
        <v>2</v>
      </c>
      <c r="Q949" s="83" t="str">
        <f t="shared" si="1013"/>
        <v>Katy Lane</v>
      </c>
      <c r="R949" s="83" t="str">
        <f t="shared" si="1014"/>
        <v>Kings Langley</v>
      </c>
      <c r="S949" s="99" t="str">
        <f t="shared" si="965"/>
        <v>___________</v>
      </c>
    </row>
    <row r="950" spans="1:19" ht="20.100000000000001" customHeight="1" x14ac:dyDescent="0.2">
      <c r="A950" s="85" t="str">
        <f t="shared" si="1038"/>
        <v>2024</v>
      </c>
      <c r="B950" s="83">
        <f t="shared" ref="B950:C950" si="1042">B949</f>
        <v>20</v>
      </c>
      <c r="C950" s="117">
        <f t="shared" si="1042"/>
        <v>2</v>
      </c>
      <c r="D950" s="118">
        <f t="shared" si="1041"/>
        <v>4</v>
      </c>
      <c r="E950" s="116" t="str">
        <f>IFERROR(VLOOKUP(CONCATENATE(TEXT($B950,0),TEXT($C950,0),TEXT($D950,0)),'Input and Results'!$S:$V,E$1,),"")</f>
        <v>Isabella Skinner</v>
      </c>
      <c r="F950" s="116" t="str">
        <f>IFERROR(VLOOKUP(CONCATENATE(TEXT($B950,0),TEXT($C950,0),TEXT($D950,0)),'Input and Results'!$S:$V,F$1,),"")</f>
        <v>Chalfont St Peter</v>
      </c>
      <c r="G950" s="121">
        <f>IFERROR(VLOOKUP(CONCATENATE(TEXT($B950,0),TEXT($C950,0),TEXT($D950,0)),'Input and Results'!$S:$V,G$1,),"")</f>
        <v>45.01</v>
      </c>
      <c r="H950" s="122">
        <v>44.65</v>
      </c>
      <c r="I950" s="123"/>
      <c r="J950" s="124"/>
      <c r="M950" s="131" t="str">
        <f t="shared" si="984"/>
        <v>4</v>
      </c>
      <c r="N950" s="131" t="str">
        <f t="shared" si="985"/>
        <v>20</v>
      </c>
      <c r="O950" s="86" t="str">
        <f>IF(N950&lt;&gt;"",VLOOKUP($N950,'Events and Heat count'!$B:$D,2,)&amp;" - "&amp;VLOOKUP($N950,'Events and Heat count'!$B:$D,3,),"")</f>
        <v>Year 6 Girls - 50m Backstroke</v>
      </c>
      <c r="P950" s="86" t="str">
        <f t="shared" si="986"/>
        <v>2</v>
      </c>
      <c r="Q950" s="83" t="str">
        <f t="shared" si="1013"/>
        <v>Isabella Skinner</v>
      </c>
      <c r="R950" s="83" t="str">
        <f t="shared" si="1014"/>
        <v>Chalfont St Peter</v>
      </c>
      <c r="S950" s="99" t="str">
        <f t="shared" ref="S950:S1011" si="1043">IF($A950&lt;&gt;0,"___________","")</f>
        <v>___________</v>
      </c>
    </row>
    <row r="951" spans="1:19" ht="20.100000000000001" customHeight="1" x14ac:dyDescent="0.2">
      <c r="A951" s="85" t="str">
        <f t="shared" si="1038"/>
        <v>2025</v>
      </c>
      <c r="B951" s="83">
        <f t="shared" ref="B951:C951" si="1044">B950</f>
        <v>20</v>
      </c>
      <c r="C951" s="117">
        <f t="shared" si="1044"/>
        <v>2</v>
      </c>
      <c r="D951" s="118">
        <f t="shared" si="1041"/>
        <v>5</v>
      </c>
      <c r="E951" s="116" t="str">
        <f>IFERROR(VLOOKUP(CONCATENATE(TEXT($B951,0),TEXT($C951,0),TEXT($D951,0)),'Input and Results'!$S:$V,E$1,),"")</f>
        <v>Eleni Zorn</v>
      </c>
      <c r="F951" s="116" t="str">
        <f>IFERROR(VLOOKUP(CONCATENATE(TEXT($B951,0),TEXT($C951,0),TEXT($D951,0)),'Input and Results'!$S:$V,F$1,),"")</f>
        <v>Bedford Girls</v>
      </c>
      <c r="G951" s="121">
        <f>IFERROR(VLOOKUP(CONCATENATE(TEXT($B951,0),TEXT($C951,0),TEXT($D951,0)),'Input and Results'!$S:$V,G$1,),"")</f>
        <v>45</v>
      </c>
      <c r="H951" s="122">
        <v>48.53</v>
      </c>
      <c r="I951" s="123"/>
      <c r="J951" s="124"/>
      <c r="M951" s="131" t="str">
        <f t="shared" si="984"/>
        <v>5</v>
      </c>
      <c r="N951" s="131" t="str">
        <f t="shared" si="985"/>
        <v>20</v>
      </c>
      <c r="O951" s="86" t="str">
        <f>IF(N951&lt;&gt;"",VLOOKUP($N951,'Events and Heat count'!$B:$D,2,)&amp;" - "&amp;VLOOKUP($N951,'Events and Heat count'!$B:$D,3,),"")</f>
        <v>Year 6 Girls - 50m Backstroke</v>
      </c>
      <c r="P951" s="86" t="str">
        <f t="shared" si="986"/>
        <v>2</v>
      </c>
      <c r="Q951" s="83" t="str">
        <f t="shared" si="1013"/>
        <v>Eleni Zorn</v>
      </c>
      <c r="R951" s="83" t="str">
        <f t="shared" si="1014"/>
        <v>Bedford Girls</v>
      </c>
      <c r="S951" s="99" t="str">
        <f t="shared" si="1043"/>
        <v>___________</v>
      </c>
    </row>
    <row r="952" spans="1:19" ht="20.100000000000001" customHeight="1" x14ac:dyDescent="0.2">
      <c r="A952" s="85" t="str">
        <f t="shared" si="1038"/>
        <v>2026</v>
      </c>
      <c r="B952" s="83">
        <f t="shared" ref="B952:C952" si="1045">B951</f>
        <v>20</v>
      </c>
      <c r="C952" s="117">
        <f t="shared" si="1045"/>
        <v>2</v>
      </c>
      <c r="D952" s="118">
        <f t="shared" si="1041"/>
        <v>6</v>
      </c>
      <c r="E952" s="116" t="str">
        <f>IFERROR(VLOOKUP(CONCATENATE(TEXT($B952,0),TEXT($C952,0),TEXT($D952,0)),'Input and Results'!$S:$V,E$1,),"")</f>
        <v>Haniya Glazebrook</v>
      </c>
      <c r="F952" s="116" t="str">
        <f>IFERROR(VLOOKUP(CONCATENATE(TEXT($B952,0),TEXT($C952,0),TEXT($D952,0)),'Input and Results'!$S:$V,F$1,),"")</f>
        <v>Maltman's Green</v>
      </c>
      <c r="G952" s="121">
        <f>IFERROR(VLOOKUP(CONCATENATE(TEXT($B952,0),TEXT($C952,0),TEXT($D952,0)),'Input and Results'!$S:$V,G$1,),"")</f>
        <v>45.5</v>
      </c>
      <c r="H952" s="122">
        <v>46.77</v>
      </c>
      <c r="I952" s="123"/>
      <c r="J952" s="124"/>
      <c r="M952" s="131" t="str">
        <f t="shared" si="984"/>
        <v>6</v>
      </c>
      <c r="N952" s="131" t="str">
        <f t="shared" si="985"/>
        <v>20</v>
      </c>
      <c r="O952" s="86" t="str">
        <f>IF(N952&lt;&gt;"",VLOOKUP($N952,'Events and Heat count'!$B:$D,2,)&amp;" - "&amp;VLOOKUP($N952,'Events and Heat count'!$B:$D,3,),"")</f>
        <v>Year 6 Girls - 50m Backstroke</v>
      </c>
      <c r="P952" s="86" t="str">
        <f t="shared" si="986"/>
        <v>2</v>
      </c>
      <c r="Q952" s="83" t="str">
        <f t="shared" si="1013"/>
        <v>Haniya Glazebrook</v>
      </c>
      <c r="R952" s="83" t="str">
        <f t="shared" si="1014"/>
        <v>Maltman's Green</v>
      </c>
      <c r="S952" s="99" t="str">
        <f t="shared" si="1043"/>
        <v>___________</v>
      </c>
    </row>
    <row r="953" spans="1:19" ht="20.100000000000001" customHeight="1" x14ac:dyDescent="0.2">
      <c r="A953" s="85" t="str">
        <f t="shared" si="1038"/>
        <v>2027</v>
      </c>
      <c r="B953" s="83">
        <f t="shared" ref="B953:C953" si="1046">B952</f>
        <v>20</v>
      </c>
      <c r="C953" s="117">
        <f t="shared" si="1046"/>
        <v>2</v>
      </c>
      <c r="D953" s="118">
        <f t="shared" si="1041"/>
        <v>7</v>
      </c>
      <c r="E953" s="116" t="str">
        <f>IFERROR(VLOOKUP(CONCATENATE(TEXT($B953,0),TEXT($C953,0),TEXT($D953,0)),'Input and Results'!$S:$V,E$1,),"")</f>
        <v>Charlotte Nicholson</v>
      </c>
      <c r="F953" s="116" t="str">
        <f>IFERROR(VLOOKUP(CONCATENATE(TEXT($B953,0),TEXT($C953,0),TEXT($D953,0)),'Input and Results'!$S:$V,F$1,),"")</f>
        <v>Wheatfield Jnr</v>
      </c>
      <c r="G953" s="121">
        <f>IFERROR(VLOOKUP(CONCATENATE(TEXT($B953,0),TEXT($C953,0),TEXT($D953,0)),'Input and Results'!$S:$V,G$1,),"")</f>
        <v>46.09</v>
      </c>
      <c r="H953" s="122">
        <v>47.86</v>
      </c>
      <c r="I953" s="123"/>
      <c r="J953" s="124"/>
      <c r="M953" s="131" t="str">
        <f t="shared" si="984"/>
        <v>7</v>
      </c>
      <c r="N953" s="131" t="str">
        <f t="shared" si="985"/>
        <v>20</v>
      </c>
      <c r="O953" s="86" t="str">
        <f>IF(N953&lt;&gt;"",VLOOKUP($N953,'Events and Heat count'!$B:$D,2,)&amp;" - "&amp;VLOOKUP($N953,'Events and Heat count'!$B:$D,3,),"")</f>
        <v>Year 6 Girls - 50m Backstroke</v>
      </c>
      <c r="P953" s="86" t="str">
        <f t="shared" si="986"/>
        <v>2</v>
      </c>
      <c r="Q953" s="83" t="str">
        <f t="shared" si="1013"/>
        <v>Charlotte Nicholson</v>
      </c>
      <c r="R953" s="83" t="str">
        <f t="shared" si="1014"/>
        <v>Wheatfield Jnr</v>
      </c>
      <c r="S953" s="99" t="str">
        <f t="shared" si="1043"/>
        <v>___________</v>
      </c>
    </row>
    <row r="954" spans="1:19" ht="20.100000000000001" customHeight="1" x14ac:dyDescent="0.2">
      <c r="A954" s="85" t="str">
        <f t="shared" si="1038"/>
        <v>2028</v>
      </c>
      <c r="B954" s="83">
        <f t="shared" ref="B954:C954" si="1047">B953</f>
        <v>20</v>
      </c>
      <c r="C954" s="117">
        <f t="shared" si="1047"/>
        <v>2</v>
      </c>
      <c r="D954" s="118">
        <f t="shared" si="1041"/>
        <v>8</v>
      </c>
      <c r="E954" s="116" t="str">
        <f>IFERROR(VLOOKUP(CONCATENATE(TEXT($B954,0),TEXT($C954,0),TEXT($D954,0)),'Input and Results'!$S:$V,E$1,),"")</f>
        <v>Emly Pinkney</v>
      </c>
      <c r="F954" s="116" t="str">
        <f>IFERROR(VLOOKUP(CONCATENATE(TEXT($B954,0),TEXT($C954,0),TEXT($D954,0)),'Input and Results'!$S:$V,F$1,),"")</f>
        <v>Bedford Girls</v>
      </c>
      <c r="G954" s="121">
        <f>IFERROR(VLOOKUP(CONCATENATE(TEXT($B954,0),TEXT($C954,0),TEXT($D954,0)),'Input and Results'!$S:$V,G$1,),"")</f>
        <v>46.11</v>
      </c>
      <c r="H954" s="122">
        <v>47.61</v>
      </c>
      <c r="I954" s="123"/>
      <c r="J954" s="124"/>
      <c r="M954" s="131" t="str">
        <f t="shared" si="984"/>
        <v>8</v>
      </c>
      <c r="N954" s="131" t="str">
        <f t="shared" si="985"/>
        <v>20</v>
      </c>
      <c r="O954" s="86" t="str">
        <f>IF(N954&lt;&gt;"",VLOOKUP($N954,'Events and Heat count'!$B:$D,2,)&amp;" - "&amp;VLOOKUP($N954,'Events and Heat count'!$B:$D,3,),"")</f>
        <v>Year 6 Girls - 50m Backstroke</v>
      </c>
      <c r="P954" s="86" t="str">
        <f t="shared" si="986"/>
        <v>2</v>
      </c>
      <c r="Q954" s="83" t="str">
        <f t="shared" si="1013"/>
        <v>Emly Pinkney</v>
      </c>
      <c r="R954" s="83" t="str">
        <f t="shared" si="1014"/>
        <v>Bedford Girls</v>
      </c>
      <c r="S954" s="99" t="str">
        <f t="shared" si="1043"/>
        <v>___________</v>
      </c>
    </row>
    <row r="955" spans="1:19" s="87" customFormat="1" ht="249.95" customHeight="1" x14ac:dyDescent="0.2">
      <c r="B955" s="87">
        <f t="shared" ref="B955:C955" si="1048">B954</f>
        <v>20</v>
      </c>
      <c r="C955" s="117">
        <f t="shared" si="1048"/>
        <v>2</v>
      </c>
      <c r="D955" s="117"/>
      <c r="E955" s="117"/>
      <c r="F955" s="117"/>
      <c r="G955" s="117"/>
      <c r="H955" s="117"/>
      <c r="I955" s="125"/>
      <c r="J955" s="125"/>
      <c r="M955" s="104" t="str">
        <f t="shared" si="984"/>
        <v/>
      </c>
      <c r="N955" s="104" t="str">
        <f t="shared" si="985"/>
        <v/>
      </c>
      <c r="O955" s="86" t="str">
        <f>IF(N955&lt;&gt;"",VLOOKUP($N955,'Events and Heat count'!$B:$D,2,)&amp;" - "&amp;VLOOKUP($N955,'Events and Heat count'!$B:$D,3,),"")</f>
        <v/>
      </c>
      <c r="P955" s="86" t="str">
        <f t="shared" si="986"/>
        <v/>
      </c>
      <c r="Q955" s="83" t="str">
        <f t="shared" si="1013"/>
        <v/>
      </c>
      <c r="R955" s="83" t="str">
        <f t="shared" si="1014"/>
        <v/>
      </c>
      <c r="S955" s="99" t="str">
        <f t="shared" si="1043"/>
        <v/>
      </c>
    </row>
    <row r="956" spans="1:19" ht="20.100000000000001" customHeight="1" x14ac:dyDescent="0.2">
      <c r="B956" s="83">
        <f t="shared" ref="B956" si="1049">B955</f>
        <v>20</v>
      </c>
      <c r="C956" s="103" t="s">
        <v>368</v>
      </c>
      <c r="D956" s="119">
        <f>D942</f>
        <v>20</v>
      </c>
      <c r="E956" s="103" t="str">
        <f t="shared" ref="E956:F956" si="1050">E942</f>
        <v>Year 6 Girls</v>
      </c>
      <c r="F956" s="103" t="str">
        <f t="shared" si="1050"/>
        <v>50m Backstroke</v>
      </c>
      <c r="G956" s="103"/>
      <c r="H956" s="103"/>
      <c r="I956" s="120"/>
      <c r="J956" s="120"/>
      <c r="M956" s="104" t="str">
        <f t="shared" si="984"/>
        <v/>
      </c>
      <c r="N956" s="104" t="str">
        <f t="shared" si="985"/>
        <v/>
      </c>
      <c r="O956" s="86" t="str">
        <f>IF(N956&lt;&gt;"",VLOOKUP($N956,'Events and Heat count'!$B:$D,2,)&amp;" - "&amp;VLOOKUP($N956,'Events and Heat count'!$B:$D,3,),"")</f>
        <v/>
      </c>
      <c r="P956" s="86" t="str">
        <f t="shared" si="986"/>
        <v/>
      </c>
      <c r="Q956" s="83" t="str">
        <f t="shared" si="1013"/>
        <v/>
      </c>
      <c r="R956" s="83" t="str">
        <f t="shared" si="1014"/>
        <v/>
      </c>
      <c r="S956" s="99" t="str">
        <f t="shared" si="1043"/>
        <v/>
      </c>
    </row>
    <row r="957" spans="1:19" s="87" customFormat="1" ht="5.0999999999999996" customHeight="1" x14ac:dyDescent="0.2">
      <c r="B957" s="87">
        <f t="shared" ref="B957" si="1051">B956</f>
        <v>20</v>
      </c>
      <c r="C957" s="117"/>
      <c r="D957" s="117"/>
      <c r="E957" s="117"/>
      <c r="F957" s="117"/>
      <c r="G957" s="117"/>
      <c r="H957" s="117"/>
      <c r="I957" s="125"/>
      <c r="J957" s="125"/>
      <c r="M957" s="104" t="str">
        <f t="shared" si="984"/>
        <v/>
      </c>
      <c r="N957" s="104" t="str">
        <f t="shared" si="985"/>
        <v/>
      </c>
      <c r="O957" s="86" t="str">
        <f>IF(N957&lt;&gt;"",VLOOKUP($N957,'Events and Heat count'!$B:$D,2,)&amp;" - "&amp;VLOOKUP($N957,'Events and Heat count'!$B:$D,3,),"")</f>
        <v/>
      </c>
      <c r="P957" s="86" t="str">
        <f t="shared" si="986"/>
        <v/>
      </c>
      <c r="Q957" s="83" t="str">
        <f t="shared" si="1013"/>
        <v/>
      </c>
      <c r="R957" s="83" t="str">
        <f t="shared" si="1014"/>
        <v/>
      </c>
      <c r="S957" s="99" t="str">
        <f t="shared" si="1043"/>
        <v/>
      </c>
    </row>
    <row r="958" spans="1:19" ht="15" customHeight="1" x14ac:dyDescent="0.2">
      <c r="A958" s="85"/>
      <c r="B958" s="83">
        <f t="shared" ref="B958" si="1052">B957</f>
        <v>20</v>
      </c>
      <c r="C958" s="117">
        <f>E958</f>
        <v>3</v>
      </c>
      <c r="D958" s="103" t="s">
        <v>367</v>
      </c>
      <c r="E958" s="119">
        <v>3</v>
      </c>
      <c r="M958" s="104" t="str">
        <f t="shared" si="984"/>
        <v/>
      </c>
      <c r="N958" s="104" t="str">
        <f t="shared" si="985"/>
        <v/>
      </c>
      <c r="O958" s="86" t="str">
        <f>IF(N958&lt;&gt;"",VLOOKUP($N958,'Events and Heat count'!$B:$D,2,)&amp;" - "&amp;VLOOKUP($N958,'Events and Heat count'!$B:$D,3,),"")</f>
        <v/>
      </c>
      <c r="P958" s="86" t="str">
        <f t="shared" si="986"/>
        <v/>
      </c>
      <c r="Q958" s="83" t="str">
        <f t="shared" si="1013"/>
        <v/>
      </c>
      <c r="R958" s="83" t="str">
        <f t="shared" si="1014"/>
        <v/>
      </c>
      <c r="S958" s="99" t="str">
        <f t="shared" si="1043"/>
        <v/>
      </c>
    </row>
    <row r="959" spans="1:19" ht="5.0999999999999996" customHeight="1" x14ac:dyDescent="0.2">
      <c r="A959" s="85"/>
      <c r="B959" s="83">
        <f t="shared" ref="B959" si="1053">B958</f>
        <v>20</v>
      </c>
      <c r="C959" s="117">
        <f>C958</f>
        <v>3</v>
      </c>
      <c r="M959" s="104" t="str">
        <f t="shared" si="984"/>
        <v/>
      </c>
      <c r="N959" s="104" t="str">
        <f t="shared" si="985"/>
        <v/>
      </c>
      <c r="O959" s="86" t="str">
        <f>IF(N959&lt;&gt;"",VLOOKUP($N959,'Events and Heat count'!$B:$D,2,)&amp;" - "&amp;VLOOKUP($N959,'Events and Heat count'!$B:$D,3,),"")</f>
        <v/>
      </c>
      <c r="P959" s="86" t="str">
        <f t="shared" si="986"/>
        <v/>
      </c>
      <c r="Q959" s="83" t="str">
        <f t="shared" si="1013"/>
        <v/>
      </c>
      <c r="R959" s="83" t="str">
        <f t="shared" si="1014"/>
        <v/>
      </c>
      <c r="S959" s="99" t="str">
        <f t="shared" si="1043"/>
        <v/>
      </c>
    </row>
    <row r="960" spans="1:19" ht="15" customHeight="1" x14ac:dyDescent="0.2">
      <c r="A960" s="85"/>
      <c r="B960" s="83">
        <f t="shared" ref="B960:C960" si="1054">B959</f>
        <v>20</v>
      </c>
      <c r="C960" s="117">
        <f t="shared" si="1054"/>
        <v>3</v>
      </c>
      <c r="D960" s="103" t="s">
        <v>366</v>
      </c>
      <c r="E960" s="103" t="s">
        <v>369</v>
      </c>
      <c r="F960" s="103" t="s">
        <v>374</v>
      </c>
      <c r="G960" s="103" t="s">
        <v>380</v>
      </c>
      <c r="H960" s="103"/>
      <c r="I960" s="120" t="s">
        <v>381</v>
      </c>
      <c r="J960" s="120" t="s">
        <v>382</v>
      </c>
      <c r="M960" s="104" t="str">
        <f t="shared" si="984"/>
        <v/>
      </c>
      <c r="N960" s="104" t="str">
        <f t="shared" si="985"/>
        <v/>
      </c>
      <c r="O960" s="86" t="str">
        <f>IF(N960&lt;&gt;"",VLOOKUP($N960,'Events and Heat count'!$B:$D,2,)&amp;" - "&amp;VLOOKUP($N960,'Events and Heat count'!$B:$D,3,),"")</f>
        <v/>
      </c>
      <c r="P960" s="86" t="str">
        <f t="shared" si="986"/>
        <v/>
      </c>
      <c r="Q960" s="83" t="str">
        <f t="shared" si="1013"/>
        <v/>
      </c>
      <c r="R960" s="83" t="str">
        <f t="shared" si="1014"/>
        <v/>
      </c>
      <c r="S960" s="99" t="str">
        <f t="shared" si="1043"/>
        <v/>
      </c>
    </row>
    <row r="961" spans="1:19" ht="20.100000000000001" customHeight="1" x14ac:dyDescent="0.2">
      <c r="A961" s="85" t="str">
        <f>CONCATENATE(TEXT($B961,0),TEXT($C961,0),TEXT($D961,0))</f>
        <v>2031</v>
      </c>
      <c r="B961" s="83">
        <f t="shared" ref="B961:C961" si="1055">B960</f>
        <v>20</v>
      </c>
      <c r="C961" s="117">
        <f t="shared" si="1055"/>
        <v>3</v>
      </c>
      <c r="D961" s="118">
        <v>1</v>
      </c>
      <c r="E961" s="116" t="str">
        <f>IFERROR(VLOOKUP(CONCATENATE(TEXT($B961,0),TEXT($C961,0),TEXT($D961,0)),'Input and Results'!$S:$V,E$1,),"")</f>
        <v>Millie Day</v>
      </c>
      <c r="F961" s="116" t="str">
        <f>IFERROR(VLOOKUP(CONCATENATE(TEXT($B961,0),TEXT($C961,0),TEXT($D961,0)),'Input and Results'!$S:$V,F$1,),"")</f>
        <v>Berkhamsted</v>
      </c>
      <c r="G961" s="121">
        <f>IFERROR(VLOOKUP(CONCATENATE(TEXT($B961,0),TEXT($C961,0),TEXT($D961,0)),'Input and Results'!$S:$V,G$1,),"")</f>
        <v>44.77</v>
      </c>
      <c r="H961" s="122">
        <v>47.78</v>
      </c>
      <c r="I961" s="123"/>
      <c r="J961" s="124"/>
      <c r="M961" s="131" t="str">
        <f t="shared" si="984"/>
        <v>1</v>
      </c>
      <c r="N961" s="131" t="str">
        <f t="shared" si="985"/>
        <v>20</v>
      </c>
      <c r="O961" s="86" t="str">
        <f>IF(N961&lt;&gt;"",VLOOKUP($N961,'Events and Heat count'!$B:$D,2,)&amp;" - "&amp;VLOOKUP($N961,'Events and Heat count'!$B:$D,3,),"")</f>
        <v>Year 6 Girls - 50m Backstroke</v>
      </c>
      <c r="P961" s="86" t="str">
        <f t="shared" si="986"/>
        <v>3</v>
      </c>
      <c r="Q961" s="83" t="str">
        <f t="shared" si="1013"/>
        <v>Millie Day</v>
      </c>
      <c r="R961" s="83" t="str">
        <f t="shared" si="1014"/>
        <v>Berkhamsted</v>
      </c>
      <c r="S961" s="99" t="str">
        <f t="shared" si="1043"/>
        <v>___________</v>
      </c>
    </row>
    <row r="962" spans="1:19" ht="20.100000000000001" customHeight="1" x14ac:dyDescent="0.2">
      <c r="A962" s="85" t="str">
        <f t="shared" ref="A962:A968" si="1056">CONCATENATE(TEXT($B962,0),TEXT($C962,0),TEXT($D962,0))</f>
        <v>2032</v>
      </c>
      <c r="B962" s="83">
        <f t="shared" ref="B962:C962" si="1057">B961</f>
        <v>20</v>
      </c>
      <c r="C962" s="117">
        <f t="shared" si="1057"/>
        <v>3</v>
      </c>
      <c r="D962" s="118">
        <f>D961+1</f>
        <v>2</v>
      </c>
      <c r="E962" s="116" t="str">
        <f>IFERROR(VLOOKUP(CONCATENATE(TEXT($B962,0),TEXT($C962,0),TEXT($D962,0)),'Input and Results'!$S:$V,E$1,),"")</f>
        <v>Brigitte Chapman</v>
      </c>
      <c r="F962" s="116" t="str">
        <f>IFERROR(VLOOKUP(CONCATENATE(TEXT($B962,0),TEXT($C962,0),TEXT($D962,0)),'Input and Results'!$S:$V,F$1,),"")</f>
        <v>Great Missenden</v>
      </c>
      <c r="G962" s="121">
        <f>IFERROR(VLOOKUP(CONCATENATE(TEXT($B962,0),TEXT($C962,0),TEXT($D962,0)),'Input and Results'!$S:$V,G$1,),"")</f>
        <v>44.53</v>
      </c>
      <c r="H962" s="122">
        <v>45.78</v>
      </c>
      <c r="I962" s="123"/>
      <c r="J962" s="124"/>
      <c r="M962" s="131" t="str">
        <f t="shared" si="984"/>
        <v>2</v>
      </c>
      <c r="N962" s="131" t="str">
        <f t="shared" si="985"/>
        <v>20</v>
      </c>
      <c r="O962" s="86" t="str">
        <f>IF(N962&lt;&gt;"",VLOOKUP($N962,'Events and Heat count'!$B:$D,2,)&amp;" - "&amp;VLOOKUP($N962,'Events and Heat count'!$B:$D,3,),"")</f>
        <v>Year 6 Girls - 50m Backstroke</v>
      </c>
      <c r="P962" s="86" t="str">
        <f t="shared" si="986"/>
        <v>3</v>
      </c>
      <c r="Q962" s="83" t="str">
        <f t="shared" si="1013"/>
        <v>Brigitte Chapman</v>
      </c>
      <c r="R962" s="83" t="str">
        <f t="shared" si="1014"/>
        <v>Great Missenden</v>
      </c>
      <c r="S962" s="99" t="str">
        <f t="shared" si="1043"/>
        <v>___________</v>
      </c>
    </row>
    <row r="963" spans="1:19" ht="20.100000000000001" customHeight="1" x14ac:dyDescent="0.2">
      <c r="A963" s="85" t="str">
        <f t="shared" si="1056"/>
        <v>2033</v>
      </c>
      <c r="B963" s="83">
        <f t="shared" ref="B963:C963" si="1058">B962</f>
        <v>20</v>
      </c>
      <c r="C963" s="117">
        <f t="shared" si="1058"/>
        <v>3</v>
      </c>
      <c r="D963" s="118">
        <f t="shared" ref="D963:D968" si="1059">D962+1</f>
        <v>3</v>
      </c>
      <c r="E963" s="116" t="str">
        <f>IFERROR(VLOOKUP(CONCATENATE(TEXT($B963,0),TEXT($C963,0),TEXT($D963,0)),'Input and Results'!$S:$V,E$1,),"")</f>
        <v>Jessica Warne</v>
      </c>
      <c r="F963" s="116" t="str">
        <f>IFERROR(VLOOKUP(CONCATENATE(TEXT($B963,0),TEXT($C963,0),TEXT($D963,0)),'Input and Results'!$S:$V,F$1,),"")</f>
        <v>Leavesden Green</v>
      </c>
      <c r="G963" s="121">
        <f>IFERROR(VLOOKUP(CONCATENATE(TEXT($B963,0),TEXT($C963,0),TEXT($D963,0)),'Input and Results'!$S:$V,G$1,),"")</f>
        <v>44.06</v>
      </c>
      <c r="H963" s="122">
        <v>45.04</v>
      </c>
      <c r="I963" s="123"/>
      <c r="J963" s="124"/>
      <c r="M963" s="131" t="str">
        <f t="shared" si="984"/>
        <v>3</v>
      </c>
      <c r="N963" s="131" t="str">
        <f t="shared" si="985"/>
        <v>20</v>
      </c>
      <c r="O963" s="86" t="str">
        <f>IF(N963&lt;&gt;"",VLOOKUP($N963,'Events and Heat count'!$B:$D,2,)&amp;" - "&amp;VLOOKUP($N963,'Events and Heat count'!$B:$D,3,),"")</f>
        <v>Year 6 Girls - 50m Backstroke</v>
      </c>
      <c r="P963" s="86" t="str">
        <f t="shared" si="986"/>
        <v>3</v>
      </c>
      <c r="Q963" s="83" t="str">
        <f t="shared" si="1013"/>
        <v>Jessica Warne</v>
      </c>
      <c r="R963" s="83" t="str">
        <f t="shared" si="1014"/>
        <v>Leavesden Green</v>
      </c>
      <c r="S963" s="99" t="str">
        <f t="shared" si="1043"/>
        <v>___________</v>
      </c>
    </row>
    <row r="964" spans="1:19" ht="20.100000000000001" customHeight="1" x14ac:dyDescent="0.2">
      <c r="A964" s="85" t="str">
        <f t="shared" si="1056"/>
        <v>2034</v>
      </c>
      <c r="B964" s="83">
        <f t="shared" ref="B964:C964" si="1060">B963</f>
        <v>20</v>
      </c>
      <c r="C964" s="117">
        <f t="shared" si="1060"/>
        <v>3</v>
      </c>
      <c r="D964" s="118">
        <f t="shared" si="1059"/>
        <v>4</v>
      </c>
      <c r="E964" s="116" t="str">
        <f>IFERROR(VLOOKUP(CONCATENATE(TEXT($B964,0),TEXT($C964,0),TEXT($D964,0)),'Input and Results'!$S:$V,E$1,),"")</f>
        <v>Imogen Smith</v>
      </c>
      <c r="F964" s="116" t="str">
        <f>IFERROR(VLOOKUP(CONCATENATE(TEXT($B964,0),TEXT($C964,0),TEXT($D964,0)),'Input and Results'!$S:$V,F$1,),"")</f>
        <v>St Alban's High Sch</v>
      </c>
      <c r="G964" s="121">
        <f>IFERROR(VLOOKUP(CONCATENATE(TEXT($B964,0),TEXT($C964,0),TEXT($D964,0)),'Input and Results'!$S:$V,G$1,),"")</f>
        <v>43.96</v>
      </c>
      <c r="H964" s="122">
        <v>41.71</v>
      </c>
      <c r="I964" s="123"/>
      <c r="J964" s="124"/>
      <c r="M964" s="131" t="str">
        <f t="shared" si="984"/>
        <v>4</v>
      </c>
      <c r="N964" s="131" t="str">
        <f t="shared" si="985"/>
        <v>20</v>
      </c>
      <c r="O964" s="86" t="str">
        <f>IF(N964&lt;&gt;"",VLOOKUP($N964,'Events and Heat count'!$B:$D,2,)&amp;" - "&amp;VLOOKUP($N964,'Events and Heat count'!$B:$D,3,),"")</f>
        <v>Year 6 Girls - 50m Backstroke</v>
      </c>
      <c r="P964" s="86" t="str">
        <f t="shared" si="986"/>
        <v>3</v>
      </c>
      <c r="Q964" s="83" t="str">
        <f t="shared" si="1013"/>
        <v>Imogen Smith</v>
      </c>
      <c r="R964" s="83" t="str">
        <f t="shared" si="1014"/>
        <v>St Alban's High Sch</v>
      </c>
      <c r="S964" s="99" t="str">
        <f t="shared" si="1043"/>
        <v>___________</v>
      </c>
    </row>
    <row r="965" spans="1:19" ht="20.100000000000001" customHeight="1" x14ac:dyDescent="0.2">
      <c r="A965" s="85" t="str">
        <f t="shared" si="1056"/>
        <v>2035</v>
      </c>
      <c r="B965" s="83">
        <f t="shared" ref="B965:C965" si="1061">B964</f>
        <v>20</v>
      </c>
      <c r="C965" s="117">
        <f t="shared" si="1061"/>
        <v>3</v>
      </c>
      <c r="D965" s="118">
        <f t="shared" si="1059"/>
        <v>5</v>
      </c>
      <c r="E965" s="116" t="str">
        <f>IFERROR(VLOOKUP(CONCATENATE(TEXT($B965,0),TEXT($C965,0),TEXT($D965,0)),'Input and Results'!$S:$V,E$1,),"")</f>
        <v>Tilly Sratford</v>
      </c>
      <c r="F965" s="116" t="str">
        <f>IFERROR(VLOOKUP(CONCATENATE(TEXT($B965,0),TEXT($C965,0),TEXT($D965,0)),'Input and Results'!$S:$V,F$1,),"")</f>
        <v>St Paul's C/E</v>
      </c>
      <c r="G965" s="121">
        <f>IFERROR(VLOOKUP(CONCATENATE(TEXT($B965,0),TEXT($C965,0),TEXT($D965,0)),'Input and Results'!$S:$V,G$1,),"")</f>
        <v>43.67</v>
      </c>
      <c r="H965" s="122">
        <v>43.3</v>
      </c>
      <c r="I965" s="123"/>
      <c r="J965" s="124"/>
      <c r="M965" s="131" t="str">
        <f t="shared" ref="M965:M1011" si="1062">IF($A965&lt;&gt;0,MID($A965,4,1),"")</f>
        <v>5</v>
      </c>
      <c r="N965" s="131" t="str">
        <f t="shared" ref="N965:N1011" si="1063">IF($A965&lt;&gt;0,MID($A965,1,2),"")</f>
        <v>20</v>
      </c>
      <c r="O965" s="86" t="str">
        <f>IF(N965&lt;&gt;"",VLOOKUP($N965,'Events and Heat count'!$B:$D,2,)&amp;" - "&amp;VLOOKUP($N965,'Events and Heat count'!$B:$D,3,),"")</f>
        <v>Year 6 Girls - 50m Backstroke</v>
      </c>
      <c r="P965" s="86" t="str">
        <f t="shared" ref="P965:P1011" si="1064">IF($A965&lt;&gt;0,MID($A965,3,1),"")</f>
        <v>3</v>
      </c>
      <c r="Q965" s="83" t="str">
        <f t="shared" si="1013"/>
        <v>Tilly Sratford</v>
      </c>
      <c r="R965" s="83" t="str">
        <f t="shared" si="1014"/>
        <v>St Paul's C/E</v>
      </c>
      <c r="S965" s="99" t="str">
        <f t="shared" si="1043"/>
        <v>___________</v>
      </c>
    </row>
    <row r="966" spans="1:19" ht="20.100000000000001" customHeight="1" x14ac:dyDescent="0.2">
      <c r="A966" s="85" t="str">
        <f t="shared" si="1056"/>
        <v>2036</v>
      </c>
      <c r="B966" s="83">
        <f t="shared" ref="B966:C966" si="1065">B965</f>
        <v>20</v>
      </c>
      <c r="C966" s="117">
        <f t="shared" si="1065"/>
        <v>3</v>
      </c>
      <c r="D966" s="118">
        <f t="shared" si="1059"/>
        <v>6</v>
      </c>
      <c r="E966" s="116" t="str">
        <f>IFERROR(VLOOKUP(CONCATENATE(TEXT($B966,0),TEXT($C966,0),TEXT($D966,0)),'Input and Results'!$S:$V,E$1,),"")</f>
        <v>Holly Grant</v>
      </c>
      <c r="F966" s="116" t="str">
        <f>IFERROR(VLOOKUP(CONCATENATE(TEXT($B966,0),TEXT($C966,0),TEXT($D966,0)),'Input and Results'!$S:$V,F$1,),"")</f>
        <v>Heatherton House</v>
      </c>
      <c r="G966" s="121">
        <f>IFERROR(VLOOKUP(CONCATENATE(TEXT($B966,0),TEXT($C966,0),TEXT($D966,0)),'Input and Results'!$S:$V,G$1,),"")</f>
        <v>43.98</v>
      </c>
      <c r="H966" s="122">
        <v>44.68</v>
      </c>
      <c r="I966" s="123"/>
      <c r="J966" s="124"/>
      <c r="M966" s="131" t="str">
        <f t="shared" si="1062"/>
        <v>6</v>
      </c>
      <c r="N966" s="131" t="str">
        <f t="shared" si="1063"/>
        <v>20</v>
      </c>
      <c r="O966" s="86" t="str">
        <f>IF(N966&lt;&gt;"",VLOOKUP($N966,'Events and Heat count'!$B:$D,2,)&amp;" - "&amp;VLOOKUP($N966,'Events and Heat count'!$B:$D,3,),"")</f>
        <v>Year 6 Girls - 50m Backstroke</v>
      </c>
      <c r="P966" s="86" t="str">
        <f t="shared" si="1064"/>
        <v>3</v>
      </c>
      <c r="Q966" s="83" t="str">
        <f t="shared" si="1013"/>
        <v>Holly Grant</v>
      </c>
      <c r="R966" s="83" t="str">
        <f t="shared" si="1014"/>
        <v>Heatherton House</v>
      </c>
      <c r="S966" s="99" t="str">
        <f t="shared" si="1043"/>
        <v>___________</v>
      </c>
    </row>
    <row r="967" spans="1:19" ht="20.100000000000001" customHeight="1" x14ac:dyDescent="0.2">
      <c r="A967" s="85" t="str">
        <f t="shared" si="1056"/>
        <v>2037</v>
      </c>
      <c r="B967" s="83">
        <f t="shared" ref="B967:C967" si="1066">B966</f>
        <v>20</v>
      </c>
      <c r="C967" s="117">
        <f t="shared" si="1066"/>
        <v>3</v>
      </c>
      <c r="D967" s="118">
        <f t="shared" si="1059"/>
        <v>7</v>
      </c>
      <c r="E967" s="116" t="str">
        <f>IFERROR(VLOOKUP(CONCATENATE(TEXT($B967,0),TEXT($C967,0),TEXT($D967,0)),'Input and Results'!$S:$V,E$1,),"")</f>
        <v>Tess Foreman</v>
      </c>
      <c r="F967" s="116" t="str">
        <f>IFERROR(VLOOKUP(CONCATENATE(TEXT($B967,0),TEXT($C967,0),TEXT($D967,0)),'Input and Results'!$S:$V,F$1,),"")</f>
        <v>Great Missenden</v>
      </c>
      <c r="G967" s="121">
        <f>IFERROR(VLOOKUP(CONCATENATE(TEXT($B967,0),TEXT($C967,0),TEXT($D967,0)),'Input and Results'!$S:$V,G$1,),"")</f>
        <v>44.52</v>
      </c>
      <c r="H967" s="122">
        <v>44.86</v>
      </c>
      <c r="I967" s="123"/>
      <c r="J967" s="124"/>
      <c r="M967" s="131" t="str">
        <f t="shared" si="1062"/>
        <v>7</v>
      </c>
      <c r="N967" s="131" t="str">
        <f t="shared" si="1063"/>
        <v>20</v>
      </c>
      <c r="O967" s="86" t="str">
        <f>IF(N967&lt;&gt;"",VLOOKUP($N967,'Events and Heat count'!$B:$D,2,)&amp;" - "&amp;VLOOKUP($N967,'Events and Heat count'!$B:$D,3,),"")</f>
        <v>Year 6 Girls - 50m Backstroke</v>
      </c>
      <c r="P967" s="86" t="str">
        <f t="shared" si="1064"/>
        <v>3</v>
      </c>
      <c r="Q967" s="83" t="str">
        <f t="shared" si="1013"/>
        <v>Tess Foreman</v>
      </c>
      <c r="R967" s="83" t="str">
        <f t="shared" si="1014"/>
        <v>Great Missenden</v>
      </c>
      <c r="S967" s="99" t="str">
        <f t="shared" si="1043"/>
        <v>___________</v>
      </c>
    </row>
    <row r="968" spans="1:19" ht="20.100000000000001" customHeight="1" x14ac:dyDescent="0.2">
      <c r="A968" s="85" t="str">
        <f t="shared" si="1056"/>
        <v>2038</v>
      </c>
      <c r="B968" s="83">
        <f t="shared" ref="B968:C968" si="1067">B967</f>
        <v>20</v>
      </c>
      <c r="C968" s="117">
        <f t="shared" si="1067"/>
        <v>3</v>
      </c>
      <c r="D968" s="118">
        <f t="shared" si="1059"/>
        <v>8</v>
      </c>
      <c r="E968" s="116" t="str">
        <f>IFERROR(VLOOKUP(CONCATENATE(TEXT($B968,0),TEXT($C968,0),TEXT($D968,0)),'Input and Results'!$S:$V,E$1,),"")</f>
        <v>Izzy Bach</v>
      </c>
      <c r="F968" s="116" t="str">
        <f>IFERROR(VLOOKUP(CONCATENATE(TEXT($B968,0),TEXT($C968,0),TEXT($D968,0)),'Input and Results'!$S:$V,F$1,),"")</f>
        <v>Maltman's Green</v>
      </c>
      <c r="G968" s="121">
        <f>IFERROR(VLOOKUP(CONCATENATE(TEXT($B968,0),TEXT($C968,0),TEXT($D968,0)),'Input and Results'!$S:$V,G$1,),"")</f>
        <v>44.58</v>
      </c>
      <c r="H968" s="122">
        <v>44.8</v>
      </c>
      <c r="I968" s="123"/>
      <c r="J968" s="124"/>
      <c r="M968" s="131" t="str">
        <f t="shared" si="1062"/>
        <v>8</v>
      </c>
      <c r="N968" s="131" t="str">
        <f t="shared" si="1063"/>
        <v>20</v>
      </c>
      <c r="O968" s="86" t="str">
        <f>IF(N968&lt;&gt;"",VLOOKUP($N968,'Events and Heat count'!$B:$D,2,)&amp;" - "&amp;VLOOKUP($N968,'Events and Heat count'!$B:$D,3,),"")</f>
        <v>Year 6 Girls - 50m Backstroke</v>
      </c>
      <c r="P968" s="86" t="str">
        <f t="shared" si="1064"/>
        <v>3</v>
      </c>
      <c r="Q968" s="83" t="str">
        <f t="shared" si="1013"/>
        <v>Izzy Bach</v>
      </c>
      <c r="R968" s="83" t="str">
        <f t="shared" si="1014"/>
        <v>Maltman's Green</v>
      </c>
      <c r="S968" s="99" t="str">
        <f t="shared" si="1043"/>
        <v>___________</v>
      </c>
    </row>
    <row r="969" spans="1:19" s="87" customFormat="1" ht="249.95" customHeight="1" x14ac:dyDescent="0.2">
      <c r="B969" s="87">
        <f t="shared" ref="B969:C969" si="1068">B968</f>
        <v>20</v>
      </c>
      <c r="C969" s="117">
        <f t="shared" si="1068"/>
        <v>3</v>
      </c>
      <c r="D969" s="117"/>
      <c r="E969" s="117"/>
      <c r="F969" s="117"/>
      <c r="G969" s="117"/>
      <c r="H969" s="117"/>
      <c r="I969" s="125"/>
      <c r="J969" s="125"/>
      <c r="M969" s="104" t="str">
        <f t="shared" si="1062"/>
        <v/>
      </c>
      <c r="N969" s="104" t="str">
        <f t="shared" si="1063"/>
        <v/>
      </c>
      <c r="O969" s="86" t="str">
        <f>IF(N969&lt;&gt;"",VLOOKUP($N969,'Events and Heat count'!$B:$D,2,)&amp;" - "&amp;VLOOKUP($N969,'Events and Heat count'!$B:$D,3,),"")</f>
        <v/>
      </c>
      <c r="P969" s="86" t="str">
        <f t="shared" si="1064"/>
        <v/>
      </c>
      <c r="Q969" s="83" t="str">
        <f t="shared" si="1013"/>
        <v/>
      </c>
      <c r="R969" s="83" t="str">
        <f t="shared" si="1014"/>
        <v/>
      </c>
      <c r="S969" s="99" t="str">
        <f t="shared" si="1043"/>
        <v/>
      </c>
    </row>
    <row r="970" spans="1:19" ht="20.100000000000001" customHeight="1" x14ac:dyDescent="0.2">
      <c r="B970" s="83">
        <f t="shared" ref="B970" si="1069">B969</f>
        <v>20</v>
      </c>
      <c r="C970" s="103" t="s">
        <v>368</v>
      </c>
      <c r="D970" s="119">
        <f>D956</f>
        <v>20</v>
      </c>
      <c r="E970" s="103" t="str">
        <f t="shared" ref="E970:F970" si="1070">E956</f>
        <v>Year 6 Girls</v>
      </c>
      <c r="F970" s="103" t="str">
        <f t="shared" si="1070"/>
        <v>50m Backstroke</v>
      </c>
      <c r="G970" s="103"/>
      <c r="H970" s="103"/>
      <c r="I970" s="120"/>
      <c r="J970" s="120"/>
      <c r="M970" s="104" t="str">
        <f t="shared" si="1062"/>
        <v/>
      </c>
      <c r="N970" s="104" t="str">
        <f t="shared" si="1063"/>
        <v/>
      </c>
      <c r="O970" s="86" t="str">
        <f>IF(N970&lt;&gt;"",VLOOKUP($N970,'Events and Heat count'!$B:$D,2,)&amp;" - "&amp;VLOOKUP($N970,'Events and Heat count'!$B:$D,3,),"")</f>
        <v/>
      </c>
      <c r="P970" s="86" t="str">
        <f t="shared" si="1064"/>
        <v/>
      </c>
      <c r="Q970" s="83" t="str">
        <f t="shared" si="1013"/>
        <v/>
      </c>
      <c r="R970" s="83" t="str">
        <f t="shared" si="1014"/>
        <v/>
      </c>
      <c r="S970" s="99" t="str">
        <f t="shared" si="1043"/>
        <v/>
      </c>
    </row>
    <row r="971" spans="1:19" s="87" customFormat="1" ht="5.0999999999999996" customHeight="1" x14ac:dyDescent="0.2">
      <c r="B971" s="87">
        <f t="shared" ref="B971" si="1071">B970</f>
        <v>20</v>
      </c>
      <c r="C971" s="117"/>
      <c r="D971" s="117"/>
      <c r="E971" s="117"/>
      <c r="F971" s="117"/>
      <c r="G971" s="117"/>
      <c r="H971" s="117"/>
      <c r="I971" s="125"/>
      <c r="J971" s="125"/>
      <c r="M971" s="104" t="str">
        <f t="shared" si="1062"/>
        <v/>
      </c>
      <c r="N971" s="104" t="str">
        <f t="shared" si="1063"/>
        <v/>
      </c>
      <c r="O971" s="86" t="str">
        <f>IF(N971&lt;&gt;"",VLOOKUP($N971,'Events and Heat count'!$B:$D,2,)&amp;" - "&amp;VLOOKUP($N971,'Events and Heat count'!$B:$D,3,),"")</f>
        <v/>
      </c>
      <c r="P971" s="86" t="str">
        <f t="shared" si="1064"/>
        <v/>
      </c>
      <c r="Q971" s="83" t="str">
        <f t="shared" si="1013"/>
        <v/>
      </c>
      <c r="R971" s="83" t="str">
        <f t="shared" si="1014"/>
        <v/>
      </c>
      <c r="S971" s="99" t="str">
        <f t="shared" si="1043"/>
        <v/>
      </c>
    </row>
    <row r="972" spans="1:19" ht="15" customHeight="1" x14ac:dyDescent="0.2">
      <c r="A972" s="85"/>
      <c r="B972" s="83">
        <f t="shared" ref="B972" si="1072">B971</f>
        <v>20</v>
      </c>
      <c r="C972" s="117">
        <f>E972</f>
        <v>4</v>
      </c>
      <c r="D972" s="103" t="s">
        <v>367</v>
      </c>
      <c r="E972" s="119">
        <v>4</v>
      </c>
      <c r="M972" s="104" t="str">
        <f t="shared" si="1062"/>
        <v/>
      </c>
      <c r="N972" s="104" t="str">
        <f t="shared" si="1063"/>
        <v/>
      </c>
      <c r="O972" s="86" t="str">
        <f>IF(N972&lt;&gt;"",VLOOKUP($N972,'Events and Heat count'!$B:$D,2,)&amp;" - "&amp;VLOOKUP($N972,'Events and Heat count'!$B:$D,3,),"")</f>
        <v/>
      </c>
      <c r="P972" s="86" t="str">
        <f t="shared" si="1064"/>
        <v/>
      </c>
      <c r="Q972" s="83" t="str">
        <f t="shared" si="1013"/>
        <v/>
      </c>
      <c r="R972" s="83" t="str">
        <f t="shared" si="1014"/>
        <v/>
      </c>
      <c r="S972" s="99" t="str">
        <f t="shared" si="1043"/>
        <v/>
      </c>
    </row>
    <row r="973" spans="1:19" ht="5.0999999999999996" customHeight="1" x14ac:dyDescent="0.2">
      <c r="A973" s="85"/>
      <c r="B973" s="83">
        <f t="shared" ref="B973" si="1073">B972</f>
        <v>20</v>
      </c>
      <c r="C973" s="117">
        <f>C972</f>
        <v>4</v>
      </c>
      <c r="M973" s="104" t="str">
        <f t="shared" si="1062"/>
        <v/>
      </c>
      <c r="N973" s="104" t="str">
        <f t="shared" si="1063"/>
        <v/>
      </c>
      <c r="O973" s="86" t="str">
        <f>IF(N973&lt;&gt;"",VLOOKUP($N973,'Events and Heat count'!$B:$D,2,)&amp;" - "&amp;VLOOKUP($N973,'Events and Heat count'!$B:$D,3,),"")</f>
        <v/>
      </c>
      <c r="P973" s="86" t="str">
        <f t="shared" si="1064"/>
        <v/>
      </c>
      <c r="Q973" s="83" t="str">
        <f t="shared" si="1013"/>
        <v/>
      </c>
      <c r="R973" s="83" t="str">
        <f t="shared" si="1014"/>
        <v/>
      </c>
      <c r="S973" s="99" t="str">
        <f t="shared" si="1043"/>
        <v/>
      </c>
    </row>
    <row r="974" spans="1:19" ht="15" customHeight="1" x14ac:dyDescent="0.2">
      <c r="A974" s="85"/>
      <c r="B974" s="83">
        <f t="shared" ref="B974:C974" si="1074">B973</f>
        <v>20</v>
      </c>
      <c r="C974" s="117">
        <f t="shared" si="1074"/>
        <v>4</v>
      </c>
      <c r="D974" s="103" t="s">
        <v>366</v>
      </c>
      <c r="E974" s="103" t="s">
        <v>369</v>
      </c>
      <c r="F974" s="103" t="s">
        <v>374</v>
      </c>
      <c r="G974" s="103" t="s">
        <v>380</v>
      </c>
      <c r="H974" s="103"/>
      <c r="I974" s="120" t="s">
        <v>381</v>
      </c>
      <c r="J974" s="120" t="s">
        <v>382</v>
      </c>
      <c r="M974" s="104" t="str">
        <f t="shared" si="1062"/>
        <v/>
      </c>
      <c r="N974" s="104" t="str">
        <f t="shared" si="1063"/>
        <v/>
      </c>
      <c r="O974" s="86" t="str">
        <f>IF(N974&lt;&gt;"",VLOOKUP($N974,'Events and Heat count'!$B:$D,2,)&amp;" - "&amp;VLOOKUP($N974,'Events and Heat count'!$B:$D,3,),"")</f>
        <v/>
      </c>
      <c r="P974" s="86" t="str">
        <f t="shared" si="1064"/>
        <v/>
      </c>
      <c r="Q974" s="83" t="str">
        <f t="shared" si="1013"/>
        <v/>
      </c>
      <c r="R974" s="83" t="str">
        <f t="shared" si="1014"/>
        <v/>
      </c>
      <c r="S974" s="99" t="str">
        <f t="shared" si="1043"/>
        <v/>
      </c>
    </row>
    <row r="975" spans="1:19" ht="20.100000000000001" customHeight="1" x14ac:dyDescent="0.2">
      <c r="A975" s="85" t="str">
        <f>CONCATENATE(TEXT($B975,0),TEXT($C975,0),TEXT($D975,0))</f>
        <v>2041</v>
      </c>
      <c r="B975" s="83">
        <f t="shared" ref="B975:C975" si="1075">B974</f>
        <v>20</v>
      </c>
      <c r="C975" s="117">
        <f t="shared" si="1075"/>
        <v>4</v>
      </c>
      <c r="D975" s="118">
        <v>1</v>
      </c>
      <c r="E975" s="116" t="str">
        <f>IFERROR(VLOOKUP(CONCATENATE(TEXT($B975,0),TEXT($C975,0),TEXT($D975,0)),'Input and Results'!$S:$V,E$1,),"")</f>
        <v>Scarlett Russell</v>
      </c>
      <c r="F975" s="116" t="str">
        <f>IFERROR(VLOOKUP(CONCATENATE(TEXT($B975,0),TEXT($C975,0),TEXT($D975,0)),'Input and Results'!$S:$V,F$1,),"")</f>
        <v>Maltman's Green</v>
      </c>
      <c r="G975" s="121">
        <f>IFERROR(VLOOKUP(CONCATENATE(TEXT($B975,0),TEXT($C975,0),TEXT($D975,0)),'Input and Results'!$S:$V,G$1,),"")</f>
        <v>43.5</v>
      </c>
      <c r="H975" s="122">
        <v>43.93</v>
      </c>
      <c r="I975" s="123"/>
      <c r="J975" s="124"/>
      <c r="M975" s="131" t="str">
        <f t="shared" si="1062"/>
        <v>1</v>
      </c>
      <c r="N975" s="131" t="str">
        <f t="shared" si="1063"/>
        <v>20</v>
      </c>
      <c r="O975" s="86" t="str">
        <f>IF(N975&lt;&gt;"",VLOOKUP($N975,'Events and Heat count'!$B:$D,2,)&amp;" - "&amp;VLOOKUP($N975,'Events and Heat count'!$B:$D,3,),"")</f>
        <v>Year 6 Girls - 50m Backstroke</v>
      </c>
      <c r="P975" s="86" t="str">
        <f t="shared" si="1064"/>
        <v>4</v>
      </c>
      <c r="Q975" s="83" t="str">
        <f t="shared" si="1013"/>
        <v>Scarlett Russell</v>
      </c>
      <c r="R975" s="83" t="str">
        <f t="shared" si="1014"/>
        <v>Maltman's Green</v>
      </c>
      <c r="S975" s="99" t="str">
        <f t="shared" si="1043"/>
        <v>___________</v>
      </c>
    </row>
    <row r="976" spans="1:19" ht="20.100000000000001" customHeight="1" x14ac:dyDescent="0.2">
      <c r="A976" s="85" t="str">
        <f t="shared" ref="A976:A982" si="1076">CONCATENATE(TEXT($B976,0),TEXT($C976,0),TEXT($D976,0))</f>
        <v>2042</v>
      </c>
      <c r="B976" s="83">
        <f t="shared" ref="B976:C976" si="1077">B975</f>
        <v>20</v>
      </c>
      <c r="C976" s="117">
        <f t="shared" si="1077"/>
        <v>4</v>
      </c>
      <c r="D976" s="118">
        <f>D975+1</f>
        <v>2</v>
      </c>
      <c r="E976" s="116" t="str">
        <f>IFERROR(VLOOKUP(CONCATENATE(TEXT($B976,0),TEXT($C976,0),TEXT($D976,0)),'Input and Results'!$S:$V,E$1,),"")</f>
        <v>Isabel Chaplin</v>
      </c>
      <c r="F976" s="116" t="str">
        <f>IFERROR(VLOOKUP(CONCATENATE(TEXT($B976,0),TEXT($C976,0),TEXT($D976,0)),'Input and Results'!$S:$V,F$1,),"")</f>
        <v>St Alban's High Sch</v>
      </c>
      <c r="G976" s="121">
        <f>IFERROR(VLOOKUP(CONCATENATE(TEXT($B976,0),TEXT($C976,0),TEXT($D976,0)),'Input and Results'!$S:$V,G$1,),"")</f>
        <v>43.45</v>
      </c>
      <c r="H976" s="122">
        <v>199.99</v>
      </c>
      <c r="I976" s="123"/>
      <c r="J976" s="124"/>
      <c r="M976" s="131" t="str">
        <f t="shared" si="1062"/>
        <v>2</v>
      </c>
      <c r="N976" s="131" t="str">
        <f t="shared" si="1063"/>
        <v>20</v>
      </c>
      <c r="O976" s="86" t="str">
        <f>IF(N976&lt;&gt;"",VLOOKUP($N976,'Events and Heat count'!$B:$D,2,)&amp;" - "&amp;VLOOKUP($N976,'Events and Heat count'!$B:$D,3,),"")</f>
        <v>Year 6 Girls - 50m Backstroke</v>
      </c>
      <c r="P976" s="86" t="str">
        <f t="shared" si="1064"/>
        <v>4</v>
      </c>
      <c r="Q976" s="83" t="str">
        <f t="shared" si="1013"/>
        <v>Isabel Chaplin</v>
      </c>
      <c r="R976" s="83" t="str">
        <f t="shared" si="1014"/>
        <v>St Alban's High Sch</v>
      </c>
      <c r="S976" s="99" t="str">
        <f t="shared" si="1043"/>
        <v>___________</v>
      </c>
    </row>
    <row r="977" spans="1:19" ht="20.100000000000001" customHeight="1" x14ac:dyDescent="0.2">
      <c r="A977" s="85" t="str">
        <f t="shared" si="1076"/>
        <v>2043</v>
      </c>
      <c r="B977" s="83">
        <f t="shared" ref="B977:C977" si="1078">B976</f>
        <v>20</v>
      </c>
      <c r="C977" s="117">
        <f t="shared" si="1078"/>
        <v>4</v>
      </c>
      <c r="D977" s="118">
        <f t="shared" ref="D977:D982" si="1079">D976+1</f>
        <v>3</v>
      </c>
      <c r="E977" s="116" t="str">
        <f>IFERROR(VLOOKUP(CONCATENATE(TEXT($B977,0),TEXT($C977,0),TEXT($D977,0)),'Input and Results'!$S:$V,E$1,),"")</f>
        <v>Rosie Hadfield</v>
      </c>
      <c r="F977" s="116" t="str">
        <f>IFERROR(VLOOKUP(CONCATENATE(TEXT($B977,0),TEXT($C977,0),TEXT($D977,0)),'Input and Results'!$S:$V,F$1,),"")</f>
        <v>St Hilda's Harpenden</v>
      </c>
      <c r="G977" s="121">
        <f>IFERROR(VLOOKUP(CONCATENATE(TEXT($B977,0),TEXT($C977,0),TEXT($D977,0)),'Input and Results'!$S:$V,G$1,),"")</f>
        <v>42.95</v>
      </c>
      <c r="H977" s="122">
        <v>42.82</v>
      </c>
      <c r="I977" s="123"/>
      <c r="J977" s="124"/>
      <c r="M977" s="131" t="str">
        <f t="shared" si="1062"/>
        <v>3</v>
      </c>
      <c r="N977" s="131" t="str">
        <f t="shared" si="1063"/>
        <v>20</v>
      </c>
      <c r="O977" s="86" t="str">
        <f>IF(N977&lt;&gt;"",VLOOKUP($N977,'Events and Heat count'!$B:$D,2,)&amp;" - "&amp;VLOOKUP($N977,'Events and Heat count'!$B:$D,3,),"")</f>
        <v>Year 6 Girls - 50m Backstroke</v>
      </c>
      <c r="P977" s="86" t="str">
        <f t="shared" si="1064"/>
        <v>4</v>
      </c>
      <c r="Q977" s="83" t="str">
        <f t="shared" si="1013"/>
        <v>Rosie Hadfield</v>
      </c>
      <c r="R977" s="83" t="str">
        <f t="shared" si="1014"/>
        <v>St Hilda's Harpenden</v>
      </c>
      <c r="S977" s="99" t="str">
        <f t="shared" si="1043"/>
        <v>___________</v>
      </c>
    </row>
    <row r="978" spans="1:19" ht="20.100000000000001" customHeight="1" x14ac:dyDescent="0.2">
      <c r="A978" s="85" t="str">
        <f t="shared" si="1076"/>
        <v>2044</v>
      </c>
      <c r="B978" s="83">
        <f t="shared" ref="B978:C978" si="1080">B977</f>
        <v>20</v>
      </c>
      <c r="C978" s="117">
        <f t="shared" si="1080"/>
        <v>4</v>
      </c>
      <c r="D978" s="118">
        <f t="shared" si="1079"/>
        <v>4</v>
      </c>
      <c r="E978" s="116" t="str">
        <f>IFERROR(VLOOKUP(CONCATENATE(TEXT($B978,0),TEXT($C978,0),TEXT($D978,0)),'Input and Results'!$S:$V,E$1,),"")</f>
        <v>Lydia Wisely</v>
      </c>
      <c r="F978" s="116" t="str">
        <f>IFERROR(VLOOKUP(CONCATENATE(TEXT($B978,0),TEXT($C978,0),TEXT($D978,0)),'Input and Results'!$S:$V,F$1,),"")</f>
        <v>Berkhamsted</v>
      </c>
      <c r="G978" s="121">
        <f>IFERROR(VLOOKUP(CONCATENATE(TEXT($B978,0),TEXT($C978,0),TEXT($D978,0)),'Input and Results'!$S:$V,G$1,),"")</f>
        <v>42.85</v>
      </c>
      <c r="H978" s="122">
        <v>43.6</v>
      </c>
      <c r="I978" s="123"/>
      <c r="J978" s="124"/>
      <c r="M978" s="131" t="str">
        <f t="shared" si="1062"/>
        <v>4</v>
      </c>
      <c r="N978" s="131" t="str">
        <f t="shared" si="1063"/>
        <v>20</v>
      </c>
      <c r="O978" s="86" t="str">
        <f>IF(N978&lt;&gt;"",VLOOKUP($N978,'Events and Heat count'!$B:$D,2,)&amp;" - "&amp;VLOOKUP($N978,'Events and Heat count'!$B:$D,3,),"")</f>
        <v>Year 6 Girls - 50m Backstroke</v>
      </c>
      <c r="P978" s="86" t="str">
        <f t="shared" si="1064"/>
        <v>4</v>
      </c>
      <c r="Q978" s="83" t="str">
        <f t="shared" si="1013"/>
        <v>Lydia Wisely</v>
      </c>
      <c r="R978" s="83" t="str">
        <f t="shared" si="1014"/>
        <v>Berkhamsted</v>
      </c>
      <c r="S978" s="99" t="str">
        <f t="shared" si="1043"/>
        <v>___________</v>
      </c>
    </row>
    <row r="979" spans="1:19" ht="20.100000000000001" customHeight="1" x14ac:dyDescent="0.2">
      <c r="A979" s="85" t="str">
        <f t="shared" si="1076"/>
        <v>2045</v>
      </c>
      <c r="B979" s="83">
        <f t="shared" ref="B979:C979" si="1081">B978</f>
        <v>20</v>
      </c>
      <c r="C979" s="117">
        <f t="shared" si="1081"/>
        <v>4</v>
      </c>
      <c r="D979" s="118">
        <f t="shared" si="1079"/>
        <v>5</v>
      </c>
      <c r="E979" s="116" t="str">
        <f>IFERROR(VLOOKUP(CONCATENATE(TEXT($B979,0),TEXT($C979,0),TEXT($D979,0)),'Input and Results'!$S:$V,E$1,),"")</f>
        <v>Zoë Holligan</v>
      </c>
      <c r="F979" s="116" t="str">
        <f>IFERROR(VLOOKUP(CONCATENATE(TEXT($B979,0),TEXT($C979,0),TEXT($D979,0)),'Input and Results'!$S:$V,F$1,),"")</f>
        <v>Maltman's Green</v>
      </c>
      <c r="G979" s="121">
        <f>IFERROR(VLOOKUP(CONCATENATE(TEXT($B979,0),TEXT($C979,0),TEXT($D979,0)),'Input and Results'!$S:$V,G$1,),"")</f>
        <v>42.39</v>
      </c>
      <c r="H979" s="122">
        <v>42.33</v>
      </c>
      <c r="I979" s="123"/>
      <c r="J979" s="124"/>
      <c r="M979" s="131" t="str">
        <f t="shared" si="1062"/>
        <v>5</v>
      </c>
      <c r="N979" s="131" t="str">
        <f t="shared" si="1063"/>
        <v>20</v>
      </c>
      <c r="O979" s="86" t="str">
        <f>IF(N979&lt;&gt;"",VLOOKUP($N979,'Events and Heat count'!$B:$D,2,)&amp;" - "&amp;VLOOKUP($N979,'Events and Heat count'!$B:$D,3,),"")</f>
        <v>Year 6 Girls - 50m Backstroke</v>
      </c>
      <c r="P979" s="86" t="str">
        <f t="shared" si="1064"/>
        <v>4</v>
      </c>
      <c r="Q979" s="83" t="str">
        <f t="shared" si="1013"/>
        <v>Zoë Holligan</v>
      </c>
      <c r="R979" s="83" t="str">
        <f t="shared" si="1014"/>
        <v>Maltman's Green</v>
      </c>
      <c r="S979" s="99" t="str">
        <f t="shared" si="1043"/>
        <v>___________</v>
      </c>
    </row>
    <row r="980" spans="1:19" ht="20.100000000000001" customHeight="1" x14ac:dyDescent="0.2">
      <c r="A980" s="85" t="str">
        <f t="shared" si="1076"/>
        <v>2046</v>
      </c>
      <c r="B980" s="83">
        <f t="shared" ref="B980:C980" si="1082">B979</f>
        <v>20</v>
      </c>
      <c r="C980" s="117">
        <f t="shared" si="1082"/>
        <v>4</v>
      </c>
      <c r="D980" s="118">
        <f t="shared" si="1079"/>
        <v>6</v>
      </c>
      <c r="E980" s="116" t="str">
        <f>IFERROR(VLOOKUP(CONCATENATE(TEXT($B980,0),TEXT($C980,0),TEXT($D980,0)),'Input and Results'!$S:$V,E$1,),"")</f>
        <v>Niamh O'Meara</v>
      </c>
      <c r="F980" s="116" t="str">
        <f>IFERROR(VLOOKUP(CONCATENATE(TEXT($B980,0),TEXT($C980,0),TEXT($D980,0)),'Input and Results'!$S:$V,F$1,),"")</f>
        <v>St Hilda's</v>
      </c>
      <c r="G980" s="121">
        <f>IFERROR(VLOOKUP(CONCATENATE(TEXT($B980,0),TEXT($C980,0),TEXT($D980,0)),'Input and Results'!$S:$V,G$1,),"")</f>
        <v>42.86</v>
      </c>
      <c r="H980" s="122">
        <v>44.26</v>
      </c>
      <c r="I980" s="123"/>
      <c r="J980" s="124"/>
      <c r="M980" s="131" t="str">
        <f t="shared" si="1062"/>
        <v>6</v>
      </c>
      <c r="N980" s="131" t="str">
        <f t="shared" si="1063"/>
        <v>20</v>
      </c>
      <c r="O980" s="86" t="str">
        <f>IF(N980&lt;&gt;"",VLOOKUP($N980,'Events and Heat count'!$B:$D,2,)&amp;" - "&amp;VLOOKUP($N980,'Events and Heat count'!$B:$D,3,),"")</f>
        <v>Year 6 Girls - 50m Backstroke</v>
      </c>
      <c r="P980" s="86" t="str">
        <f t="shared" si="1064"/>
        <v>4</v>
      </c>
      <c r="Q980" s="83" t="str">
        <f t="shared" si="1013"/>
        <v>Niamh O'Meara</v>
      </c>
      <c r="R980" s="83" t="str">
        <f t="shared" si="1014"/>
        <v>St Hilda's</v>
      </c>
      <c r="S980" s="99" t="str">
        <f t="shared" si="1043"/>
        <v>___________</v>
      </c>
    </row>
    <row r="981" spans="1:19" ht="20.100000000000001" customHeight="1" x14ac:dyDescent="0.2">
      <c r="A981" s="85" t="str">
        <f t="shared" si="1076"/>
        <v>2047</v>
      </c>
      <c r="B981" s="83">
        <f t="shared" ref="B981:C981" si="1083">B980</f>
        <v>20</v>
      </c>
      <c r="C981" s="117">
        <f t="shared" si="1083"/>
        <v>4</v>
      </c>
      <c r="D981" s="118">
        <f t="shared" si="1079"/>
        <v>7</v>
      </c>
      <c r="E981" s="116" t="str">
        <f>IFERROR(VLOOKUP(CONCATENATE(TEXT($B981,0),TEXT($C981,0),TEXT($D981,0)),'Input and Results'!$S:$V,E$1,),"")</f>
        <v>Oksana Wojcik-Jardzioch</v>
      </c>
      <c r="F981" s="116" t="str">
        <f>IFERROR(VLOOKUP(CONCATENATE(TEXT($B981,0),TEXT($C981,0),TEXT($D981,0)),'Input and Results'!$S:$V,F$1,),"")</f>
        <v>St Alban and St Stephen</v>
      </c>
      <c r="G981" s="121">
        <f>IFERROR(VLOOKUP(CONCATENATE(TEXT($B981,0),TEXT($C981,0),TEXT($D981,0)),'Input and Results'!$S:$V,G$1,),"")</f>
        <v>43.06</v>
      </c>
      <c r="H981" s="122">
        <v>42.5</v>
      </c>
      <c r="I981" s="123"/>
      <c r="J981" s="124"/>
      <c r="M981" s="131" t="str">
        <f t="shared" si="1062"/>
        <v>7</v>
      </c>
      <c r="N981" s="131" t="str">
        <f t="shared" si="1063"/>
        <v>20</v>
      </c>
      <c r="O981" s="86" t="str">
        <f>IF(N981&lt;&gt;"",VLOOKUP($N981,'Events and Heat count'!$B:$D,2,)&amp;" - "&amp;VLOOKUP($N981,'Events and Heat count'!$B:$D,3,),"")</f>
        <v>Year 6 Girls - 50m Backstroke</v>
      </c>
      <c r="P981" s="86" t="str">
        <f t="shared" si="1064"/>
        <v>4</v>
      </c>
      <c r="Q981" s="83" t="str">
        <f t="shared" si="1013"/>
        <v>Oksana Wojcik-Jardzioch</v>
      </c>
      <c r="R981" s="83" t="str">
        <f t="shared" si="1014"/>
        <v>St Alban and St Stephen</v>
      </c>
      <c r="S981" s="99" t="str">
        <f t="shared" si="1043"/>
        <v>___________</v>
      </c>
    </row>
    <row r="982" spans="1:19" ht="20.100000000000001" customHeight="1" x14ac:dyDescent="0.2">
      <c r="A982" s="85" t="str">
        <f t="shared" si="1076"/>
        <v>2048</v>
      </c>
      <c r="B982" s="83">
        <f t="shared" ref="B982:C982" si="1084">B981</f>
        <v>20</v>
      </c>
      <c r="C982" s="117">
        <f t="shared" si="1084"/>
        <v>4</v>
      </c>
      <c r="D982" s="118">
        <f t="shared" si="1079"/>
        <v>8</v>
      </c>
      <c r="E982" s="116" t="str">
        <f>IFERROR(VLOOKUP(CONCATENATE(TEXT($B982,0),TEXT($C982,0),TEXT($D982,0)),'Input and Results'!$S:$V,E$1,),"")</f>
        <v>Megan Worley</v>
      </c>
      <c r="F982" s="116" t="str">
        <f>IFERROR(VLOOKUP(CONCATENATE(TEXT($B982,0),TEXT($C982,0),TEXT($D982,0)),'Input and Results'!$S:$V,F$1,),"")</f>
        <v>Parkgate</v>
      </c>
      <c r="G982" s="121">
        <f>IFERROR(VLOOKUP(CONCATENATE(TEXT($B982,0),TEXT($C982,0),TEXT($D982,0)),'Input and Results'!$S:$V,G$1,),"")</f>
        <v>43.48</v>
      </c>
      <c r="H982" s="122">
        <v>44.14</v>
      </c>
      <c r="I982" s="123"/>
      <c r="J982" s="124"/>
      <c r="M982" s="131" t="str">
        <f t="shared" si="1062"/>
        <v>8</v>
      </c>
      <c r="N982" s="131" t="str">
        <f t="shared" si="1063"/>
        <v>20</v>
      </c>
      <c r="O982" s="86" t="str">
        <f>IF(N982&lt;&gt;"",VLOOKUP($N982,'Events and Heat count'!$B:$D,2,)&amp;" - "&amp;VLOOKUP($N982,'Events and Heat count'!$B:$D,3,),"")</f>
        <v>Year 6 Girls - 50m Backstroke</v>
      </c>
      <c r="P982" s="86" t="str">
        <f t="shared" si="1064"/>
        <v>4</v>
      </c>
      <c r="Q982" s="83" t="str">
        <f t="shared" si="1013"/>
        <v>Megan Worley</v>
      </c>
      <c r="R982" s="83" t="str">
        <f t="shared" si="1014"/>
        <v>Parkgate</v>
      </c>
      <c r="S982" s="99" t="str">
        <f t="shared" si="1043"/>
        <v>___________</v>
      </c>
    </row>
    <row r="983" spans="1:19" s="87" customFormat="1" ht="249.95" customHeight="1" x14ac:dyDescent="0.2">
      <c r="B983" s="87">
        <f t="shared" ref="B983:C983" si="1085">B982</f>
        <v>20</v>
      </c>
      <c r="C983" s="117">
        <f t="shared" si="1085"/>
        <v>4</v>
      </c>
      <c r="D983" s="117"/>
      <c r="E983" s="117"/>
      <c r="F983" s="117"/>
      <c r="G983" s="117"/>
      <c r="H983" s="117"/>
      <c r="I983" s="125"/>
      <c r="J983" s="125"/>
      <c r="M983" s="104" t="str">
        <f t="shared" si="1062"/>
        <v/>
      </c>
      <c r="N983" s="104" t="str">
        <f t="shared" si="1063"/>
        <v/>
      </c>
      <c r="O983" s="86" t="str">
        <f>IF(N983&lt;&gt;"",VLOOKUP($N983,'Events and Heat count'!$B:$D,2,)&amp;" - "&amp;VLOOKUP($N983,'Events and Heat count'!$B:$D,3,),"")</f>
        <v/>
      </c>
      <c r="P983" s="86" t="str">
        <f t="shared" si="1064"/>
        <v/>
      </c>
      <c r="Q983" s="83" t="str">
        <f t="shared" si="1013"/>
        <v/>
      </c>
      <c r="R983" s="83" t="str">
        <f t="shared" si="1014"/>
        <v/>
      </c>
      <c r="S983" s="99" t="str">
        <f t="shared" si="1043"/>
        <v/>
      </c>
    </row>
    <row r="984" spans="1:19" ht="20.100000000000001" customHeight="1" x14ac:dyDescent="0.2">
      <c r="B984" s="83">
        <f t="shared" ref="B984" si="1086">B983</f>
        <v>20</v>
      </c>
      <c r="C984" s="103" t="s">
        <v>368</v>
      </c>
      <c r="D984" s="119">
        <f>D970</f>
        <v>20</v>
      </c>
      <c r="E984" s="103" t="str">
        <f t="shared" ref="E984:F984" si="1087">E970</f>
        <v>Year 6 Girls</v>
      </c>
      <c r="F984" s="103" t="str">
        <f t="shared" si="1087"/>
        <v>50m Backstroke</v>
      </c>
      <c r="G984" s="103"/>
      <c r="H984" s="103"/>
      <c r="I984" s="120"/>
      <c r="J984" s="120"/>
      <c r="M984" s="104" t="str">
        <f t="shared" si="1062"/>
        <v/>
      </c>
      <c r="N984" s="104" t="str">
        <f t="shared" si="1063"/>
        <v/>
      </c>
      <c r="O984" s="86" t="str">
        <f>IF(N984&lt;&gt;"",VLOOKUP($N984,'Events and Heat count'!$B:$D,2,)&amp;" - "&amp;VLOOKUP($N984,'Events and Heat count'!$B:$D,3,),"")</f>
        <v/>
      </c>
      <c r="P984" s="86" t="str">
        <f t="shared" si="1064"/>
        <v/>
      </c>
      <c r="Q984" s="83" t="str">
        <f t="shared" si="1013"/>
        <v/>
      </c>
      <c r="R984" s="83" t="str">
        <f t="shared" si="1014"/>
        <v/>
      </c>
      <c r="S984" s="99" t="str">
        <f t="shared" si="1043"/>
        <v/>
      </c>
    </row>
    <row r="985" spans="1:19" s="87" customFormat="1" ht="5.0999999999999996" customHeight="1" x14ac:dyDescent="0.2">
      <c r="B985" s="87">
        <f t="shared" ref="B985" si="1088">B984</f>
        <v>20</v>
      </c>
      <c r="C985" s="117"/>
      <c r="D985" s="117"/>
      <c r="E985" s="117"/>
      <c r="F985" s="117"/>
      <c r="G985" s="117"/>
      <c r="H985" s="117"/>
      <c r="I985" s="125"/>
      <c r="J985" s="125"/>
      <c r="M985" s="104" t="str">
        <f t="shared" si="1062"/>
        <v/>
      </c>
      <c r="N985" s="104" t="str">
        <f t="shared" si="1063"/>
        <v/>
      </c>
      <c r="O985" s="86" t="str">
        <f>IF(N985&lt;&gt;"",VLOOKUP($N985,'Events and Heat count'!$B:$D,2,)&amp;" - "&amp;VLOOKUP($N985,'Events and Heat count'!$B:$D,3,),"")</f>
        <v/>
      </c>
      <c r="P985" s="86" t="str">
        <f t="shared" si="1064"/>
        <v/>
      </c>
      <c r="Q985" s="83" t="str">
        <f t="shared" si="1013"/>
        <v/>
      </c>
      <c r="R985" s="83" t="str">
        <f t="shared" si="1014"/>
        <v/>
      </c>
      <c r="S985" s="99" t="str">
        <f t="shared" si="1043"/>
        <v/>
      </c>
    </row>
    <row r="986" spans="1:19" ht="15" customHeight="1" x14ac:dyDescent="0.2">
      <c r="A986" s="85"/>
      <c r="B986" s="83">
        <f t="shared" ref="B986" si="1089">B985</f>
        <v>20</v>
      </c>
      <c r="C986" s="117">
        <f>E986</f>
        <v>5</v>
      </c>
      <c r="D986" s="103" t="s">
        <v>367</v>
      </c>
      <c r="E986" s="119">
        <v>5</v>
      </c>
      <c r="M986" s="104" t="str">
        <f t="shared" si="1062"/>
        <v/>
      </c>
      <c r="N986" s="104" t="str">
        <f t="shared" si="1063"/>
        <v/>
      </c>
      <c r="O986" s="86" t="str">
        <f>IF(N986&lt;&gt;"",VLOOKUP($N986,'Events and Heat count'!$B:$D,2,)&amp;" - "&amp;VLOOKUP($N986,'Events and Heat count'!$B:$D,3,),"")</f>
        <v/>
      </c>
      <c r="P986" s="86" t="str">
        <f t="shared" si="1064"/>
        <v/>
      </c>
      <c r="Q986" s="83" t="str">
        <f t="shared" si="1013"/>
        <v/>
      </c>
      <c r="R986" s="83" t="str">
        <f t="shared" si="1014"/>
        <v/>
      </c>
      <c r="S986" s="99" t="str">
        <f t="shared" si="1043"/>
        <v/>
      </c>
    </row>
    <row r="987" spans="1:19" ht="5.0999999999999996" customHeight="1" x14ac:dyDescent="0.2">
      <c r="A987" s="85"/>
      <c r="B987" s="83">
        <f t="shared" ref="B987" si="1090">B986</f>
        <v>20</v>
      </c>
      <c r="C987" s="117">
        <f>C986</f>
        <v>5</v>
      </c>
      <c r="M987" s="104" t="str">
        <f t="shared" si="1062"/>
        <v/>
      </c>
      <c r="N987" s="104" t="str">
        <f t="shared" si="1063"/>
        <v/>
      </c>
      <c r="O987" s="86" t="str">
        <f>IF(N987&lt;&gt;"",VLOOKUP($N987,'Events and Heat count'!$B:$D,2,)&amp;" - "&amp;VLOOKUP($N987,'Events and Heat count'!$B:$D,3,),"")</f>
        <v/>
      </c>
      <c r="P987" s="86" t="str">
        <f t="shared" si="1064"/>
        <v/>
      </c>
      <c r="Q987" s="83" t="str">
        <f t="shared" si="1013"/>
        <v/>
      </c>
      <c r="R987" s="83" t="str">
        <f t="shared" si="1014"/>
        <v/>
      </c>
      <c r="S987" s="99" t="str">
        <f t="shared" si="1043"/>
        <v/>
      </c>
    </row>
    <row r="988" spans="1:19" ht="15" customHeight="1" x14ac:dyDescent="0.2">
      <c r="A988" s="85"/>
      <c r="B988" s="83">
        <f t="shared" ref="B988:C988" si="1091">B987</f>
        <v>20</v>
      </c>
      <c r="C988" s="117">
        <f t="shared" si="1091"/>
        <v>5</v>
      </c>
      <c r="D988" s="103" t="s">
        <v>366</v>
      </c>
      <c r="E988" s="103" t="s">
        <v>369</v>
      </c>
      <c r="F988" s="103" t="s">
        <v>374</v>
      </c>
      <c r="G988" s="103" t="s">
        <v>380</v>
      </c>
      <c r="H988" s="103"/>
      <c r="I988" s="120" t="s">
        <v>381</v>
      </c>
      <c r="J988" s="120" t="s">
        <v>382</v>
      </c>
      <c r="M988" s="104" t="str">
        <f t="shared" si="1062"/>
        <v/>
      </c>
      <c r="N988" s="104" t="str">
        <f t="shared" si="1063"/>
        <v/>
      </c>
      <c r="O988" s="86" t="str">
        <f>IF(N988&lt;&gt;"",VLOOKUP($N988,'Events and Heat count'!$B:$D,2,)&amp;" - "&amp;VLOOKUP($N988,'Events and Heat count'!$B:$D,3,),"")</f>
        <v/>
      </c>
      <c r="P988" s="86" t="str">
        <f t="shared" si="1064"/>
        <v/>
      </c>
      <c r="Q988" s="83" t="str">
        <f t="shared" ref="Q988:Q1011" si="1092">IF($A988&lt;&gt;0,VLOOKUP($A988,$A:$F,5,),"")</f>
        <v/>
      </c>
      <c r="R988" s="83" t="str">
        <f t="shared" ref="R988:R1011" si="1093">IF($A988&lt;&gt;0,VLOOKUP($A988,$A:$F,6,),"")</f>
        <v/>
      </c>
      <c r="S988" s="99" t="str">
        <f t="shared" si="1043"/>
        <v/>
      </c>
    </row>
    <row r="989" spans="1:19" ht="20.100000000000001" customHeight="1" x14ac:dyDescent="0.2">
      <c r="A989" s="85" t="str">
        <f>CONCATENATE(TEXT($B989,0),TEXT($C989,0),TEXT($D989,0))</f>
        <v>2051</v>
      </c>
      <c r="B989" s="83">
        <f t="shared" ref="B989:C989" si="1094">B988</f>
        <v>20</v>
      </c>
      <c r="C989" s="117">
        <f t="shared" si="1094"/>
        <v>5</v>
      </c>
      <c r="D989" s="118">
        <v>1</v>
      </c>
      <c r="E989" s="116" t="str">
        <f>IFERROR(VLOOKUP(CONCATENATE(TEXT($B989,0),TEXT($C989,0),TEXT($D989,0)),'Input and Results'!$S:$V,E$1,),"")</f>
        <v>Maja Alexander</v>
      </c>
      <c r="F989" s="116" t="str">
        <f>IFERROR(VLOOKUP(CONCATENATE(TEXT($B989,0),TEXT($C989,0),TEXT($D989,0)),'Input and Results'!$S:$V,F$1,),"")</f>
        <v>Heath Mount</v>
      </c>
      <c r="G989" s="121">
        <f>IFERROR(VLOOKUP(CONCATENATE(TEXT($B989,0),TEXT($C989,0),TEXT($D989,0)),'Input and Results'!$S:$V,G$1,),"")</f>
        <v>42.22</v>
      </c>
      <c r="H989" s="122">
        <v>42.19</v>
      </c>
      <c r="I989" s="123"/>
      <c r="J989" s="124"/>
      <c r="M989" s="131" t="str">
        <f t="shared" si="1062"/>
        <v>1</v>
      </c>
      <c r="N989" s="131" t="str">
        <f t="shared" si="1063"/>
        <v>20</v>
      </c>
      <c r="O989" s="86" t="str">
        <f>IF(N989&lt;&gt;"",VLOOKUP($N989,'Events and Heat count'!$B:$D,2,)&amp;" - "&amp;VLOOKUP($N989,'Events and Heat count'!$B:$D,3,),"")</f>
        <v>Year 6 Girls - 50m Backstroke</v>
      </c>
      <c r="P989" s="86" t="str">
        <f t="shared" si="1064"/>
        <v>5</v>
      </c>
      <c r="Q989" s="83" t="str">
        <f t="shared" si="1092"/>
        <v>Maja Alexander</v>
      </c>
      <c r="R989" s="83" t="str">
        <f t="shared" si="1093"/>
        <v>Heath Mount</v>
      </c>
      <c r="S989" s="99" t="str">
        <f t="shared" si="1043"/>
        <v>___________</v>
      </c>
    </row>
    <row r="990" spans="1:19" ht="20.100000000000001" customHeight="1" x14ac:dyDescent="0.2">
      <c r="A990" s="85" t="str">
        <f t="shared" ref="A990:A996" si="1095">CONCATENATE(TEXT($B990,0),TEXT($C990,0),TEXT($D990,0))</f>
        <v>2052</v>
      </c>
      <c r="B990" s="83">
        <f t="shared" ref="B990:C990" si="1096">B989</f>
        <v>20</v>
      </c>
      <c r="C990" s="117">
        <f t="shared" si="1096"/>
        <v>5</v>
      </c>
      <c r="D990" s="118">
        <f>D989+1</f>
        <v>2</v>
      </c>
      <c r="E990" s="116" t="str">
        <f>IFERROR(VLOOKUP(CONCATENATE(TEXT($B990,0),TEXT($C990,0),TEXT($D990,0)),'Input and Results'!$S:$V,E$1,),"")</f>
        <v>Kirtsy Fuge</v>
      </c>
      <c r="F990" s="116" t="str">
        <f>IFERROR(VLOOKUP(CONCATENATE(TEXT($B990,0),TEXT($C990,0),TEXT($D990,0)),'Input and Results'!$S:$V,F$1,),"")</f>
        <v>St Alban's High Sch</v>
      </c>
      <c r="G990" s="121">
        <f>IFERROR(VLOOKUP(CONCATENATE(TEXT($B990,0),TEXT($C990,0),TEXT($D990,0)),'Input and Results'!$S:$V,G$1,),"")</f>
        <v>41.48</v>
      </c>
      <c r="H990" s="122">
        <v>199.9</v>
      </c>
      <c r="I990" s="123"/>
      <c r="J990" s="124"/>
      <c r="M990" s="131" t="str">
        <f t="shared" si="1062"/>
        <v>2</v>
      </c>
      <c r="N990" s="131" t="str">
        <f t="shared" si="1063"/>
        <v>20</v>
      </c>
      <c r="O990" s="86" t="str">
        <f>IF(N990&lt;&gt;"",VLOOKUP($N990,'Events and Heat count'!$B:$D,2,)&amp;" - "&amp;VLOOKUP($N990,'Events and Heat count'!$B:$D,3,),"")</f>
        <v>Year 6 Girls - 50m Backstroke</v>
      </c>
      <c r="P990" s="86" t="str">
        <f t="shared" si="1064"/>
        <v>5</v>
      </c>
      <c r="Q990" s="83" t="str">
        <f t="shared" si="1092"/>
        <v>Kirtsy Fuge</v>
      </c>
      <c r="R990" s="83" t="str">
        <f t="shared" si="1093"/>
        <v>St Alban's High Sch</v>
      </c>
      <c r="S990" s="99" t="str">
        <f t="shared" si="1043"/>
        <v>___________</v>
      </c>
    </row>
    <row r="991" spans="1:19" ht="20.100000000000001" customHeight="1" x14ac:dyDescent="0.2">
      <c r="A991" s="85" t="str">
        <f t="shared" si="1095"/>
        <v>2053</v>
      </c>
      <c r="B991" s="83">
        <f t="shared" ref="B991:C991" si="1097">B990</f>
        <v>20</v>
      </c>
      <c r="C991" s="117">
        <f t="shared" si="1097"/>
        <v>5</v>
      </c>
      <c r="D991" s="118">
        <f t="shared" ref="D991:D996" si="1098">D990+1</f>
        <v>3</v>
      </c>
      <c r="E991" s="116" t="str">
        <f>IFERROR(VLOOKUP(CONCATENATE(TEXT($B991,0),TEXT($C991,0),TEXT($D991,0)),'Input and Results'!$S:$V,E$1,),"")</f>
        <v>Scarlett Lewis</v>
      </c>
      <c r="F991" s="116" t="str">
        <f>IFERROR(VLOOKUP(CONCATENATE(TEXT($B991,0),TEXT($C991,0),TEXT($D991,0)),'Input and Results'!$S:$V,F$1,),"")</f>
        <v>Chesham Prep</v>
      </c>
      <c r="G991" s="121">
        <f>IFERROR(VLOOKUP(CONCATENATE(TEXT($B991,0),TEXT($C991,0),TEXT($D991,0)),'Input and Results'!$S:$V,G$1,),"")</f>
        <v>40.729999999999997</v>
      </c>
      <c r="H991" s="122">
        <v>40.96</v>
      </c>
      <c r="I991" s="123"/>
      <c r="J991" s="124"/>
      <c r="M991" s="131" t="str">
        <f t="shared" si="1062"/>
        <v>3</v>
      </c>
      <c r="N991" s="131" t="str">
        <f t="shared" si="1063"/>
        <v>20</v>
      </c>
      <c r="O991" s="86" t="str">
        <f>IF(N991&lt;&gt;"",VLOOKUP($N991,'Events and Heat count'!$B:$D,2,)&amp;" - "&amp;VLOOKUP($N991,'Events and Heat count'!$B:$D,3,),"")</f>
        <v>Year 6 Girls - 50m Backstroke</v>
      </c>
      <c r="P991" s="86" t="str">
        <f t="shared" si="1064"/>
        <v>5</v>
      </c>
      <c r="Q991" s="83" t="str">
        <f t="shared" si="1092"/>
        <v>Scarlett Lewis</v>
      </c>
      <c r="R991" s="83" t="str">
        <f t="shared" si="1093"/>
        <v>Chesham Prep</v>
      </c>
      <c r="S991" s="99" t="str">
        <f t="shared" si="1043"/>
        <v>___________</v>
      </c>
    </row>
    <row r="992" spans="1:19" ht="20.100000000000001" customHeight="1" x14ac:dyDescent="0.2">
      <c r="A992" s="85" t="str">
        <f t="shared" si="1095"/>
        <v>2054</v>
      </c>
      <c r="B992" s="83">
        <f t="shared" ref="B992:C992" si="1099">B991</f>
        <v>20</v>
      </c>
      <c r="C992" s="117">
        <f t="shared" si="1099"/>
        <v>5</v>
      </c>
      <c r="D992" s="118">
        <f t="shared" si="1098"/>
        <v>4</v>
      </c>
      <c r="E992" s="116" t="str">
        <f>IFERROR(VLOOKUP(CONCATENATE(TEXT($B992,0),TEXT($C992,0),TEXT($D992,0)),'Input and Results'!$S:$V,E$1,),"")</f>
        <v>Hannah Brooke</v>
      </c>
      <c r="F992" s="116" t="str">
        <f>IFERROR(VLOOKUP(CONCATENATE(TEXT($B992,0),TEXT($C992,0),TEXT($D992,0)),'Input and Results'!$S:$V,F$1,),"")</f>
        <v>Manland</v>
      </c>
      <c r="G992" s="121">
        <f>IFERROR(VLOOKUP(CONCATENATE(TEXT($B992,0),TEXT($C992,0),TEXT($D992,0)),'Input and Results'!$S:$V,G$1,),"")</f>
        <v>40.299999999999997</v>
      </c>
      <c r="H992" s="122">
        <v>41.43</v>
      </c>
      <c r="I992" s="123"/>
      <c r="J992" s="124"/>
      <c r="M992" s="131" t="str">
        <f t="shared" si="1062"/>
        <v>4</v>
      </c>
      <c r="N992" s="131" t="str">
        <f t="shared" si="1063"/>
        <v>20</v>
      </c>
      <c r="O992" s="86" t="str">
        <f>IF(N992&lt;&gt;"",VLOOKUP($N992,'Events and Heat count'!$B:$D,2,)&amp;" - "&amp;VLOOKUP($N992,'Events and Heat count'!$B:$D,3,),"")</f>
        <v>Year 6 Girls - 50m Backstroke</v>
      </c>
      <c r="P992" s="86" t="str">
        <f t="shared" si="1064"/>
        <v>5</v>
      </c>
      <c r="Q992" s="83" t="str">
        <f t="shared" si="1092"/>
        <v>Hannah Brooke</v>
      </c>
      <c r="R992" s="83" t="str">
        <f t="shared" si="1093"/>
        <v>Manland</v>
      </c>
      <c r="S992" s="99" t="str">
        <f t="shared" si="1043"/>
        <v>___________</v>
      </c>
    </row>
    <row r="993" spans="1:19" ht="20.100000000000001" customHeight="1" x14ac:dyDescent="0.2">
      <c r="A993" s="85" t="str">
        <f t="shared" si="1095"/>
        <v>2055</v>
      </c>
      <c r="B993" s="83">
        <f t="shared" ref="B993:C993" si="1100">B992</f>
        <v>20</v>
      </c>
      <c r="C993" s="117">
        <f t="shared" si="1100"/>
        <v>5</v>
      </c>
      <c r="D993" s="118">
        <f t="shared" si="1098"/>
        <v>5</v>
      </c>
      <c r="E993" s="116" t="str">
        <f>IFERROR(VLOOKUP(CONCATENATE(TEXT($B993,0),TEXT($C993,0),TEXT($D993,0)),'Input and Results'!$S:$V,E$1,),"")</f>
        <v>Lauren Whitlock</v>
      </c>
      <c r="F993" s="116" t="str">
        <f>IFERROR(VLOOKUP(CONCATENATE(TEXT($B993,0),TEXT($C993,0),TEXT($D993,0)),'Input and Results'!$S:$V,F$1,),"")</f>
        <v>Bedford Girls</v>
      </c>
      <c r="G993" s="121">
        <f>IFERROR(VLOOKUP(CONCATENATE(TEXT($B993,0),TEXT($C993,0),TEXT($D993,0)),'Input and Results'!$S:$V,G$1,),"")</f>
        <v>40.11</v>
      </c>
      <c r="H993" s="122">
        <v>42.26</v>
      </c>
      <c r="I993" s="123"/>
      <c r="J993" s="124"/>
      <c r="M993" s="131" t="str">
        <f t="shared" si="1062"/>
        <v>5</v>
      </c>
      <c r="N993" s="131" t="str">
        <f t="shared" si="1063"/>
        <v>20</v>
      </c>
      <c r="O993" s="86" t="str">
        <f>IF(N993&lt;&gt;"",VLOOKUP($N993,'Events and Heat count'!$B:$D,2,)&amp;" - "&amp;VLOOKUP($N993,'Events and Heat count'!$B:$D,3,),"")</f>
        <v>Year 6 Girls - 50m Backstroke</v>
      </c>
      <c r="P993" s="86" t="str">
        <f t="shared" si="1064"/>
        <v>5</v>
      </c>
      <c r="Q993" s="83" t="str">
        <f t="shared" si="1092"/>
        <v>Lauren Whitlock</v>
      </c>
      <c r="R993" s="83" t="str">
        <f t="shared" si="1093"/>
        <v>Bedford Girls</v>
      </c>
      <c r="S993" s="99" t="str">
        <f t="shared" si="1043"/>
        <v>___________</v>
      </c>
    </row>
    <row r="994" spans="1:19" ht="20.100000000000001" customHeight="1" x14ac:dyDescent="0.2">
      <c r="A994" s="85" t="str">
        <f t="shared" si="1095"/>
        <v>2056</v>
      </c>
      <c r="B994" s="83">
        <f t="shared" ref="B994:C994" si="1101">B993</f>
        <v>20</v>
      </c>
      <c r="C994" s="117">
        <f t="shared" si="1101"/>
        <v>5</v>
      </c>
      <c r="D994" s="118">
        <f t="shared" si="1098"/>
        <v>6</v>
      </c>
      <c r="E994" s="116" t="str">
        <f>IFERROR(VLOOKUP(CONCATENATE(TEXT($B994,0),TEXT($C994,0),TEXT($D994,0)),'Input and Results'!$S:$V,E$1,),"")</f>
        <v>Madeleine Rae</v>
      </c>
      <c r="F994" s="116" t="str">
        <f>IFERROR(VLOOKUP(CONCATENATE(TEXT($B994,0),TEXT($C994,0),TEXT($D994,0)),'Input and Results'!$S:$V,F$1,),"")</f>
        <v>Pipers Corner</v>
      </c>
      <c r="G994" s="121">
        <f>IFERROR(VLOOKUP(CONCATENATE(TEXT($B994,0),TEXT($C994,0),TEXT($D994,0)),'Input and Results'!$S:$V,G$1,),"")</f>
        <v>40.619999999999997</v>
      </c>
      <c r="H994" s="122">
        <v>42.08</v>
      </c>
      <c r="I994" s="123"/>
      <c r="J994" s="124"/>
      <c r="M994" s="131" t="str">
        <f t="shared" si="1062"/>
        <v>6</v>
      </c>
      <c r="N994" s="131" t="str">
        <f t="shared" si="1063"/>
        <v>20</v>
      </c>
      <c r="O994" s="86" t="str">
        <f>IF(N994&lt;&gt;"",VLOOKUP($N994,'Events and Heat count'!$B:$D,2,)&amp;" - "&amp;VLOOKUP($N994,'Events and Heat count'!$B:$D,3,),"")</f>
        <v>Year 6 Girls - 50m Backstroke</v>
      </c>
      <c r="P994" s="86" t="str">
        <f t="shared" si="1064"/>
        <v>5</v>
      </c>
      <c r="Q994" s="83" t="str">
        <f t="shared" si="1092"/>
        <v>Madeleine Rae</v>
      </c>
      <c r="R994" s="83" t="str">
        <f t="shared" si="1093"/>
        <v>Pipers Corner</v>
      </c>
      <c r="S994" s="99" t="str">
        <f t="shared" si="1043"/>
        <v>___________</v>
      </c>
    </row>
    <row r="995" spans="1:19" ht="20.100000000000001" customHeight="1" x14ac:dyDescent="0.2">
      <c r="A995" s="85" t="str">
        <f t="shared" si="1095"/>
        <v>2057</v>
      </c>
      <c r="B995" s="83">
        <f t="shared" ref="B995:C995" si="1102">B994</f>
        <v>20</v>
      </c>
      <c r="C995" s="117">
        <f t="shared" si="1102"/>
        <v>5</v>
      </c>
      <c r="D995" s="118">
        <f t="shared" si="1098"/>
        <v>7</v>
      </c>
      <c r="E995" s="116" t="str">
        <f>IFERROR(VLOOKUP(CONCATENATE(TEXT($B995,0),TEXT($C995,0),TEXT($D995,0)),'Input and Results'!$S:$V,E$1,),"")</f>
        <v>Helen Szostak</v>
      </c>
      <c r="F995" s="116" t="str">
        <f>IFERROR(VLOOKUP(CONCATENATE(TEXT($B995,0),TEXT($C995,0),TEXT($D995,0)),'Input and Results'!$S:$V,F$1,),"")</f>
        <v>Maltman's Green</v>
      </c>
      <c r="G995" s="121">
        <f>IFERROR(VLOOKUP(CONCATENATE(TEXT($B995,0),TEXT($C995,0),TEXT($D995,0)),'Input and Results'!$S:$V,G$1,),"")</f>
        <v>40.78</v>
      </c>
      <c r="H995" s="122">
        <v>42.34</v>
      </c>
      <c r="I995" s="123"/>
      <c r="J995" s="124"/>
      <c r="M995" s="131" t="str">
        <f t="shared" si="1062"/>
        <v>7</v>
      </c>
      <c r="N995" s="131" t="str">
        <f t="shared" si="1063"/>
        <v>20</v>
      </c>
      <c r="O995" s="86" t="str">
        <f>IF(N995&lt;&gt;"",VLOOKUP($N995,'Events and Heat count'!$B:$D,2,)&amp;" - "&amp;VLOOKUP($N995,'Events and Heat count'!$B:$D,3,),"")</f>
        <v>Year 6 Girls - 50m Backstroke</v>
      </c>
      <c r="P995" s="86" t="str">
        <f t="shared" si="1064"/>
        <v>5</v>
      </c>
      <c r="Q995" s="83" t="str">
        <f t="shared" si="1092"/>
        <v>Helen Szostak</v>
      </c>
      <c r="R995" s="83" t="str">
        <f t="shared" si="1093"/>
        <v>Maltman's Green</v>
      </c>
      <c r="S995" s="99" t="str">
        <f t="shared" si="1043"/>
        <v>___________</v>
      </c>
    </row>
    <row r="996" spans="1:19" ht="20.100000000000001" customHeight="1" x14ac:dyDescent="0.2">
      <c r="A996" s="85" t="str">
        <f t="shared" si="1095"/>
        <v>2058</v>
      </c>
      <c r="B996" s="83">
        <f t="shared" ref="B996:C996" si="1103">B995</f>
        <v>20</v>
      </c>
      <c r="C996" s="117">
        <f t="shared" si="1103"/>
        <v>5</v>
      </c>
      <c r="D996" s="118">
        <f t="shared" si="1098"/>
        <v>8</v>
      </c>
      <c r="E996" s="116" t="str">
        <f>IFERROR(VLOOKUP(CONCATENATE(TEXT($B996,0),TEXT($C996,0),TEXT($D996,0)),'Input and Results'!$S:$V,E$1,),"")</f>
        <v>Isabella Yeabsley</v>
      </c>
      <c r="F996" s="116" t="str">
        <f>IFERROR(VLOOKUP(CONCATENATE(TEXT($B996,0),TEXT($C996,0),TEXT($D996,0)),'Input and Results'!$S:$V,F$1,),"")</f>
        <v>Aldenham</v>
      </c>
      <c r="G996" s="121">
        <f>IFERROR(VLOOKUP(CONCATENATE(TEXT($B996,0),TEXT($C996,0),TEXT($D996,0)),'Input and Results'!$S:$V,G$1,),"")</f>
        <v>41.88</v>
      </c>
      <c r="H996" s="122">
        <v>44.93</v>
      </c>
      <c r="I996" s="123"/>
      <c r="J996" s="124"/>
      <c r="M996" s="131" t="str">
        <f t="shared" si="1062"/>
        <v>8</v>
      </c>
      <c r="N996" s="131" t="str">
        <f t="shared" si="1063"/>
        <v>20</v>
      </c>
      <c r="O996" s="86" t="str">
        <f>IF(N996&lt;&gt;"",VLOOKUP($N996,'Events and Heat count'!$B:$D,2,)&amp;" - "&amp;VLOOKUP($N996,'Events and Heat count'!$B:$D,3,),"")</f>
        <v>Year 6 Girls - 50m Backstroke</v>
      </c>
      <c r="P996" s="86" t="str">
        <f t="shared" si="1064"/>
        <v>5</v>
      </c>
      <c r="Q996" s="83" t="str">
        <f t="shared" si="1092"/>
        <v>Isabella Yeabsley</v>
      </c>
      <c r="R996" s="83" t="str">
        <f t="shared" si="1093"/>
        <v>Aldenham</v>
      </c>
      <c r="S996" s="99" t="str">
        <f t="shared" si="1043"/>
        <v>___________</v>
      </c>
    </row>
    <row r="997" spans="1:19" s="87" customFormat="1" ht="249.95" customHeight="1" x14ac:dyDescent="0.2">
      <c r="B997" s="87">
        <f t="shared" ref="B997:C997" si="1104">B996</f>
        <v>20</v>
      </c>
      <c r="C997" s="117">
        <f t="shared" si="1104"/>
        <v>5</v>
      </c>
      <c r="D997" s="117"/>
      <c r="E997" s="117"/>
      <c r="F997" s="117"/>
      <c r="G997" s="117"/>
      <c r="H997" s="117"/>
      <c r="I997" s="125"/>
      <c r="J997" s="125"/>
      <c r="M997" s="104" t="str">
        <f t="shared" si="1062"/>
        <v/>
      </c>
      <c r="N997" s="104" t="str">
        <f t="shared" si="1063"/>
        <v/>
      </c>
      <c r="O997" s="86" t="str">
        <f>IF(N997&lt;&gt;"",VLOOKUP($N997,'Events and Heat count'!$B:$D,2,)&amp;" - "&amp;VLOOKUP($N997,'Events and Heat count'!$B:$D,3,),"")</f>
        <v/>
      </c>
      <c r="P997" s="86" t="str">
        <f t="shared" si="1064"/>
        <v/>
      </c>
      <c r="Q997" s="83" t="str">
        <f t="shared" si="1092"/>
        <v/>
      </c>
      <c r="R997" s="83" t="str">
        <f t="shared" si="1093"/>
        <v/>
      </c>
      <c r="S997" s="99" t="str">
        <f t="shared" si="1043"/>
        <v/>
      </c>
    </row>
    <row r="998" spans="1:19" ht="20.100000000000001" customHeight="1" x14ac:dyDescent="0.2">
      <c r="B998" s="83">
        <f t="shared" ref="B998" si="1105">B997</f>
        <v>20</v>
      </c>
      <c r="C998" s="103" t="s">
        <v>368</v>
      </c>
      <c r="D998" s="119">
        <f>D984</f>
        <v>20</v>
      </c>
      <c r="E998" s="103" t="str">
        <f t="shared" ref="E998:F998" si="1106">E984</f>
        <v>Year 6 Girls</v>
      </c>
      <c r="F998" s="103" t="str">
        <f t="shared" si="1106"/>
        <v>50m Backstroke</v>
      </c>
      <c r="G998" s="103"/>
      <c r="H998" s="103"/>
      <c r="I998" s="120"/>
      <c r="J998" s="120"/>
      <c r="M998" s="104" t="str">
        <f t="shared" si="1062"/>
        <v/>
      </c>
      <c r="N998" s="104" t="str">
        <f t="shared" si="1063"/>
        <v/>
      </c>
      <c r="O998" s="86" t="str">
        <f>IF(N998&lt;&gt;"",VLOOKUP($N998,'Events and Heat count'!$B:$D,2,)&amp;" - "&amp;VLOOKUP($N998,'Events and Heat count'!$B:$D,3,),"")</f>
        <v/>
      </c>
      <c r="P998" s="86" t="str">
        <f t="shared" si="1064"/>
        <v/>
      </c>
      <c r="Q998" s="83" t="str">
        <f t="shared" si="1092"/>
        <v/>
      </c>
      <c r="R998" s="83" t="str">
        <f t="shared" si="1093"/>
        <v/>
      </c>
      <c r="S998" s="99" t="str">
        <f t="shared" si="1043"/>
        <v/>
      </c>
    </row>
    <row r="999" spans="1:19" s="87" customFormat="1" ht="5.0999999999999996" customHeight="1" x14ac:dyDescent="0.2">
      <c r="B999" s="87">
        <f t="shared" ref="B999" si="1107">B998</f>
        <v>20</v>
      </c>
      <c r="C999" s="117"/>
      <c r="D999" s="117"/>
      <c r="E999" s="117"/>
      <c r="F999" s="117"/>
      <c r="G999" s="117"/>
      <c r="H999" s="117"/>
      <c r="I999" s="125"/>
      <c r="J999" s="125"/>
      <c r="M999" s="104" t="str">
        <f t="shared" si="1062"/>
        <v/>
      </c>
      <c r="N999" s="104" t="str">
        <f t="shared" si="1063"/>
        <v/>
      </c>
      <c r="O999" s="86" t="str">
        <f>IF(N999&lt;&gt;"",VLOOKUP($N999,'Events and Heat count'!$B:$D,2,)&amp;" - "&amp;VLOOKUP($N999,'Events and Heat count'!$B:$D,3,),"")</f>
        <v/>
      </c>
      <c r="P999" s="86" t="str">
        <f t="shared" si="1064"/>
        <v/>
      </c>
      <c r="Q999" s="83" t="str">
        <f t="shared" si="1092"/>
        <v/>
      </c>
      <c r="R999" s="83" t="str">
        <f t="shared" si="1093"/>
        <v/>
      </c>
      <c r="S999" s="99" t="str">
        <f t="shared" si="1043"/>
        <v/>
      </c>
    </row>
    <row r="1000" spans="1:19" ht="15" customHeight="1" x14ac:dyDescent="0.2">
      <c r="A1000" s="85"/>
      <c r="B1000" s="83">
        <f t="shared" ref="B1000" si="1108">B999</f>
        <v>20</v>
      </c>
      <c r="C1000" s="117">
        <f>E1000</f>
        <v>6</v>
      </c>
      <c r="D1000" s="103" t="s">
        <v>367</v>
      </c>
      <c r="E1000" s="119">
        <v>6</v>
      </c>
      <c r="M1000" s="104" t="str">
        <f t="shared" si="1062"/>
        <v/>
      </c>
      <c r="N1000" s="104" t="str">
        <f t="shared" si="1063"/>
        <v/>
      </c>
      <c r="O1000" s="86" t="str">
        <f>IF(N1000&lt;&gt;"",VLOOKUP($N1000,'Events and Heat count'!$B:$D,2,)&amp;" - "&amp;VLOOKUP($N1000,'Events and Heat count'!$B:$D,3,),"")</f>
        <v/>
      </c>
      <c r="P1000" s="86" t="str">
        <f t="shared" si="1064"/>
        <v/>
      </c>
      <c r="Q1000" s="83" t="str">
        <f t="shared" si="1092"/>
        <v/>
      </c>
      <c r="R1000" s="83" t="str">
        <f t="shared" si="1093"/>
        <v/>
      </c>
      <c r="S1000" s="99" t="str">
        <f t="shared" si="1043"/>
        <v/>
      </c>
    </row>
    <row r="1001" spans="1:19" ht="5.0999999999999996" customHeight="1" x14ac:dyDescent="0.2">
      <c r="A1001" s="85"/>
      <c r="B1001" s="83">
        <f t="shared" ref="B1001" si="1109">B1000</f>
        <v>20</v>
      </c>
      <c r="C1001" s="117">
        <f>C1000</f>
        <v>6</v>
      </c>
      <c r="M1001" s="104" t="str">
        <f t="shared" si="1062"/>
        <v/>
      </c>
      <c r="N1001" s="104" t="str">
        <f t="shared" si="1063"/>
        <v/>
      </c>
      <c r="O1001" s="86" t="str">
        <f>IF(N1001&lt;&gt;"",VLOOKUP($N1001,'Events and Heat count'!$B:$D,2,)&amp;" - "&amp;VLOOKUP($N1001,'Events and Heat count'!$B:$D,3,),"")</f>
        <v/>
      </c>
      <c r="P1001" s="86" t="str">
        <f t="shared" si="1064"/>
        <v/>
      </c>
      <c r="Q1001" s="83" t="str">
        <f t="shared" si="1092"/>
        <v/>
      </c>
      <c r="R1001" s="83" t="str">
        <f t="shared" si="1093"/>
        <v/>
      </c>
      <c r="S1001" s="99" t="str">
        <f t="shared" si="1043"/>
        <v/>
      </c>
    </row>
    <row r="1002" spans="1:19" ht="15" customHeight="1" x14ac:dyDescent="0.2">
      <c r="A1002" s="85"/>
      <c r="B1002" s="83">
        <f t="shared" ref="B1002:C1002" si="1110">B1001</f>
        <v>20</v>
      </c>
      <c r="C1002" s="117">
        <f t="shared" si="1110"/>
        <v>6</v>
      </c>
      <c r="D1002" s="103" t="s">
        <v>366</v>
      </c>
      <c r="E1002" s="103" t="s">
        <v>369</v>
      </c>
      <c r="F1002" s="103" t="s">
        <v>374</v>
      </c>
      <c r="G1002" s="103" t="s">
        <v>380</v>
      </c>
      <c r="H1002" s="103"/>
      <c r="I1002" s="120" t="s">
        <v>381</v>
      </c>
      <c r="J1002" s="120" t="s">
        <v>382</v>
      </c>
      <c r="M1002" s="104" t="str">
        <f t="shared" si="1062"/>
        <v/>
      </c>
      <c r="N1002" s="104" t="str">
        <f t="shared" si="1063"/>
        <v/>
      </c>
      <c r="O1002" s="86" t="str">
        <f>IF(N1002&lt;&gt;"",VLOOKUP($N1002,'Events and Heat count'!$B:$D,2,)&amp;" - "&amp;VLOOKUP($N1002,'Events and Heat count'!$B:$D,3,),"")</f>
        <v/>
      </c>
      <c r="P1002" s="86" t="str">
        <f t="shared" si="1064"/>
        <v/>
      </c>
      <c r="Q1002" s="83" t="str">
        <f t="shared" si="1092"/>
        <v/>
      </c>
      <c r="R1002" s="83" t="str">
        <f t="shared" si="1093"/>
        <v/>
      </c>
      <c r="S1002" s="99" t="str">
        <f t="shared" si="1043"/>
        <v/>
      </c>
    </row>
    <row r="1003" spans="1:19" ht="20.100000000000001" customHeight="1" x14ac:dyDescent="0.2">
      <c r="A1003" s="85" t="str">
        <f>CONCATENATE(TEXT($B1003,0),TEXT($C1003,0),TEXT($D1003,0))</f>
        <v>2061</v>
      </c>
      <c r="B1003" s="83">
        <f t="shared" ref="B1003:C1003" si="1111">B1002</f>
        <v>20</v>
      </c>
      <c r="C1003" s="117">
        <f t="shared" si="1111"/>
        <v>6</v>
      </c>
      <c r="D1003" s="118">
        <v>1</v>
      </c>
      <c r="E1003" s="116" t="str">
        <f>IFERROR(VLOOKUP(CONCATENATE(TEXT($B1003,0),TEXT($C1003,0),TEXT($D1003,0)),'Input and Results'!$S:$V,E$1,),"")</f>
        <v>Lucy Young</v>
      </c>
      <c r="F1003" s="116" t="str">
        <f>IFERROR(VLOOKUP(CONCATENATE(TEXT($B1003,0),TEXT($C1003,0),TEXT($D1003,0)),'Input and Results'!$S:$V,F$1,),"")</f>
        <v>Bedford</v>
      </c>
      <c r="G1003" s="121">
        <f>IFERROR(VLOOKUP(CONCATENATE(TEXT($B1003,0),TEXT($C1003,0),TEXT($D1003,0)),'Input and Results'!$S:$V,G$1,),"")</f>
        <v>39.369999999999997</v>
      </c>
      <c r="H1003" s="122">
        <v>38.36</v>
      </c>
      <c r="I1003" s="123"/>
      <c r="J1003" s="124"/>
      <c r="M1003" s="131" t="str">
        <f t="shared" si="1062"/>
        <v>1</v>
      </c>
      <c r="N1003" s="131" t="str">
        <f t="shared" si="1063"/>
        <v>20</v>
      </c>
      <c r="O1003" s="86" t="str">
        <f>IF(N1003&lt;&gt;"",VLOOKUP($N1003,'Events and Heat count'!$B:$D,2,)&amp;" - "&amp;VLOOKUP($N1003,'Events and Heat count'!$B:$D,3,),"")</f>
        <v>Year 6 Girls - 50m Backstroke</v>
      </c>
      <c r="P1003" s="86" t="str">
        <f t="shared" si="1064"/>
        <v>6</v>
      </c>
      <c r="Q1003" s="83" t="str">
        <f t="shared" si="1092"/>
        <v>Lucy Young</v>
      </c>
      <c r="R1003" s="83" t="str">
        <f t="shared" si="1093"/>
        <v>Bedford</v>
      </c>
      <c r="S1003" s="99" t="str">
        <f t="shared" si="1043"/>
        <v>___________</v>
      </c>
    </row>
    <row r="1004" spans="1:19" ht="20.100000000000001" customHeight="1" x14ac:dyDescent="0.2">
      <c r="A1004" s="85" t="str">
        <f t="shared" ref="A1004:A1010" si="1112">CONCATENATE(TEXT($B1004,0),TEXT($C1004,0),TEXT($D1004,0))</f>
        <v>2062</v>
      </c>
      <c r="B1004" s="83">
        <f t="shared" ref="B1004:C1004" si="1113">B1003</f>
        <v>20</v>
      </c>
      <c r="C1004" s="117">
        <f t="shared" si="1113"/>
        <v>6</v>
      </c>
      <c r="D1004" s="118">
        <f>D1003+1</f>
        <v>2</v>
      </c>
      <c r="E1004" s="116" t="str">
        <f>IFERROR(VLOOKUP(CONCATENATE(TEXT($B1004,0),TEXT($C1004,0),TEXT($D1004,0)),'Input and Results'!$S:$V,E$1,),"")</f>
        <v>Emer Brownleader</v>
      </c>
      <c r="F1004" s="116" t="str">
        <f>IFERROR(VLOOKUP(CONCATENATE(TEXT($B1004,0),TEXT($C1004,0),TEXT($D1004,0)),'Input and Results'!$S:$V,F$1,),"")</f>
        <v>Edge Grove</v>
      </c>
      <c r="G1004" s="121">
        <f>IFERROR(VLOOKUP(CONCATENATE(TEXT($B1004,0),TEXT($C1004,0),TEXT($D1004,0)),'Input and Results'!$S:$V,G$1,),"")</f>
        <v>39.770000000000003</v>
      </c>
      <c r="H1004" s="122">
        <v>43.75</v>
      </c>
      <c r="I1004" s="123"/>
      <c r="J1004" s="124"/>
      <c r="M1004" s="131" t="str">
        <f t="shared" si="1062"/>
        <v>2</v>
      </c>
      <c r="N1004" s="131" t="str">
        <f t="shared" si="1063"/>
        <v>20</v>
      </c>
      <c r="O1004" s="86" t="str">
        <f>IF(N1004&lt;&gt;"",VLOOKUP($N1004,'Events and Heat count'!$B:$D,2,)&amp;" - "&amp;VLOOKUP($N1004,'Events and Heat count'!$B:$D,3,),"")</f>
        <v>Year 6 Girls - 50m Backstroke</v>
      </c>
      <c r="P1004" s="86" t="str">
        <f t="shared" si="1064"/>
        <v>6</v>
      </c>
      <c r="Q1004" s="83" t="str">
        <f t="shared" si="1092"/>
        <v>Emer Brownleader</v>
      </c>
      <c r="R1004" s="83" t="str">
        <f t="shared" si="1093"/>
        <v>Edge Grove</v>
      </c>
      <c r="S1004" s="99" t="str">
        <f t="shared" si="1043"/>
        <v>___________</v>
      </c>
    </row>
    <row r="1005" spans="1:19" ht="20.100000000000001" customHeight="1" x14ac:dyDescent="0.2">
      <c r="A1005" s="85" t="str">
        <f t="shared" si="1112"/>
        <v>2063</v>
      </c>
      <c r="B1005" s="83">
        <f t="shared" ref="B1005:C1005" si="1114">B1004</f>
        <v>20</v>
      </c>
      <c r="C1005" s="117">
        <f t="shared" si="1114"/>
        <v>6</v>
      </c>
      <c r="D1005" s="118">
        <f t="shared" ref="D1005:D1010" si="1115">D1004+1</f>
        <v>3</v>
      </c>
      <c r="E1005" s="116" t="str">
        <f>IFERROR(VLOOKUP(CONCATENATE(TEXT($B1005,0),TEXT($C1005,0),TEXT($D1005,0)),'Input and Results'!$S:$V,E$1,),"")</f>
        <v>Ella  Nijkamp</v>
      </c>
      <c r="F1005" s="116" t="str">
        <f>IFERROR(VLOOKUP(CONCATENATE(TEXT($B1005,0),TEXT($C1005,0),TEXT($D1005,0)),'Input and Results'!$S:$V,F$1,),"")</f>
        <v>Berkhamsted</v>
      </c>
      <c r="G1005" s="121">
        <f>IFERROR(VLOOKUP(CONCATENATE(TEXT($B1005,0),TEXT($C1005,0),TEXT($D1005,0)),'Input and Results'!$S:$V,G$1,),"")</f>
        <v>37.69</v>
      </c>
      <c r="H1005" s="122">
        <v>36.119999999999997</v>
      </c>
      <c r="I1005" s="123"/>
      <c r="J1005" s="124"/>
      <c r="M1005" s="131" t="str">
        <f t="shared" si="1062"/>
        <v>3</v>
      </c>
      <c r="N1005" s="131" t="str">
        <f t="shared" si="1063"/>
        <v>20</v>
      </c>
      <c r="O1005" s="86" t="str">
        <f>IF(N1005&lt;&gt;"",VLOOKUP($N1005,'Events and Heat count'!$B:$D,2,)&amp;" - "&amp;VLOOKUP($N1005,'Events and Heat count'!$B:$D,3,),"")</f>
        <v>Year 6 Girls - 50m Backstroke</v>
      </c>
      <c r="P1005" s="86" t="str">
        <f t="shared" si="1064"/>
        <v>6</v>
      </c>
      <c r="Q1005" s="83" t="str">
        <f t="shared" si="1092"/>
        <v>Ella  Nijkamp</v>
      </c>
      <c r="R1005" s="83" t="str">
        <f t="shared" si="1093"/>
        <v>Berkhamsted</v>
      </c>
      <c r="S1005" s="99" t="str">
        <f t="shared" si="1043"/>
        <v>___________</v>
      </c>
    </row>
    <row r="1006" spans="1:19" ht="20.100000000000001" customHeight="1" x14ac:dyDescent="0.2">
      <c r="A1006" s="85" t="str">
        <f t="shared" si="1112"/>
        <v>2064</v>
      </c>
      <c r="B1006" s="83">
        <f t="shared" ref="B1006:C1006" si="1116">B1005</f>
        <v>20</v>
      </c>
      <c r="C1006" s="117">
        <f t="shared" si="1116"/>
        <v>6</v>
      </c>
      <c r="D1006" s="118">
        <f t="shared" si="1115"/>
        <v>4</v>
      </c>
      <c r="E1006" s="116" t="str">
        <f>IFERROR(VLOOKUP(CONCATENATE(TEXT($B1006,0),TEXT($C1006,0),TEXT($D1006,0)),'Input and Results'!$S:$V,E$1,),"")</f>
        <v>Gemma Nottage</v>
      </c>
      <c r="F1006" s="116" t="str">
        <f>IFERROR(VLOOKUP(CONCATENATE(TEXT($B1006,0),TEXT($C1006,0),TEXT($D1006,0)),'Input and Results'!$S:$V,F$1,),"")</f>
        <v>Coates Way</v>
      </c>
      <c r="G1006" s="121">
        <f>IFERROR(VLOOKUP(CONCATENATE(TEXT($B1006,0),TEXT($C1006,0),TEXT($D1006,0)),'Input and Results'!$S:$V,G$1,),"")</f>
        <v>36.11</v>
      </c>
      <c r="H1006" s="122">
        <v>37.04</v>
      </c>
      <c r="I1006" s="123"/>
      <c r="J1006" s="124"/>
      <c r="M1006" s="131" t="str">
        <f t="shared" si="1062"/>
        <v>4</v>
      </c>
      <c r="N1006" s="131" t="str">
        <f t="shared" si="1063"/>
        <v>20</v>
      </c>
      <c r="O1006" s="86" t="str">
        <f>IF(N1006&lt;&gt;"",VLOOKUP($N1006,'Events and Heat count'!$B:$D,2,)&amp;" - "&amp;VLOOKUP($N1006,'Events and Heat count'!$B:$D,3,),"")</f>
        <v>Year 6 Girls - 50m Backstroke</v>
      </c>
      <c r="P1006" s="86" t="str">
        <f t="shared" si="1064"/>
        <v>6</v>
      </c>
      <c r="Q1006" s="83" t="str">
        <f t="shared" si="1092"/>
        <v>Gemma Nottage</v>
      </c>
      <c r="R1006" s="83" t="str">
        <f t="shared" si="1093"/>
        <v>Coates Way</v>
      </c>
      <c r="S1006" s="99" t="str">
        <f t="shared" si="1043"/>
        <v>___________</v>
      </c>
    </row>
    <row r="1007" spans="1:19" ht="20.100000000000001" customHeight="1" x14ac:dyDescent="0.2">
      <c r="A1007" s="85" t="str">
        <f t="shared" si="1112"/>
        <v>2065</v>
      </c>
      <c r="B1007" s="83">
        <f t="shared" ref="B1007:C1007" si="1117">B1006</f>
        <v>20</v>
      </c>
      <c r="C1007" s="117">
        <f t="shared" si="1117"/>
        <v>6</v>
      </c>
      <c r="D1007" s="118">
        <f t="shared" si="1115"/>
        <v>5</v>
      </c>
      <c r="E1007" s="116" t="str">
        <f>IFERROR(VLOOKUP(CONCATENATE(TEXT($B1007,0),TEXT($C1007,0),TEXT($D1007,0)),'Input and Results'!$S:$V,E$1,),"")</f>
        <v>Emilia Dunwoodie</v>
      </c>
      <c r="F1007" s="116" t="str">
        <f>IFERROR(VLOOKUP(CONCATENATE(TEXT($B1007,0),TEXT($C1007,0),TEXT($D1007,0)),'Input and Results'!$S:$V,F$1,),"")</f>
        <v>High Beeches</v>
      </c>
      <c r="G1007" s="121">
        <f>IFERROR(VLOOKUP(CONCATENATE(TEXT($B1007,0),TEXT($C1007,0),TEXT($D1007,0)),'Input and Results'!$S:$V,G$1,),"")</f>
        <v>35.94</v>
      </c>
      <c r="H1007" s="122">
        <v>36.31</v>
      </c>
      <c r="I1007" s="123"/>
      <c r="J1007" s="124"/>
      <c r="M1007" s="131" t="str">
        <f t="shared" si="1062"/>
        <v>5</v>
      </c>
      <c r="N1007" s="131" t="str">
        <f t="shared" si="1063"/>
        <v>20</v>
      </c>
      <c r="O1007" s="86" t="str">
        <f>IF(N1007&lt;&gt;"",VLOOKUP($N1007,'Events and Heat count'!$B:$D,2,)&amp;" - "&amp;VLOOKUP($N1007,'Events and Heat count'!$B:$D,3,),"")</f>
        <v>Year 6 Girls - 50m Backstroke</v>
      </c>
      <c r="P1007" s="86" t="str">
        <f t="shared" si="1064"/>
        <v>6</v>
      </c>
      <c r="Q1007" s="83" t="str">
        <f t="shared" si="1092"/>
        <v>Emilia Dunwoodie</v>
      </c>
      <c r="R1007" s="83" t="str">
        <f t="shared" si="1093"/>
        <v>High Beeches</v>
      </c>
      <c r="S1007" s="99" t="str">
        <f t="shared" si="1043"/>
        <v>___________</v>
      </c>
    </row>
    <row r="1008" spans="1:19" ht="20.100000000000001" customHeight="1" x14ac:dyDescent="0.2">
      <c r="A1008" s="85" t="str">
        <f t="shared" si="1112"/>
        <v>2066</v>
      </c>
      <c r="B1008" s="83">
        <f t="shared" ref="B1008:C1008" si="1118">B1007</f>
        <v>20</v>
      </c>
      <c r="C1008" s="117">
        <f t="shared" si="1118"/>
        <v>6</v>
      </c>
      <c r="D1008" s="118">
        <f t="shared" si="1115"/>
        <v>6</v>
      </c>
      <c r="E1008" s="116" t="str">
        <f>IFERROR(VLOOKUP(CONCATENATE(TEXT($B1008,0),TEXT($C1008,0),TEXT($D1008,0)),'Input and Results'!$S:$V,E$1,),"")</f>
        <v>Holly Robinson</v>
      </c>
      <c r="F1008" s="116" t="str">
        <f>IFERROR(VLOOKUP(CONCATENATE(TEXT($B1008,0),TEXT($C1008,0),TEXT($D1008,0)),'Input and Results'!$S:$V,F$1,),"")</f>
        <v>Kings Langley</v>
      </c>
      <c r="G1008" s="121">
        <f>IFERROR(VLOOKUP(CONCATENATE(TEXT($B1008,0),TEXT($C1008,0),TEXT($D1008,0)),'Input and Results'!$S:$V,G$1,),"")</f>
        <v>37.549999999999997</v>
      </c>
      <c r="H1008" s="122">
        <v>38.39</v>
      </c>
      <c r="I1008" s="123"/>
      <c r="J1008" s="124"/>
      <c r="M1008" s="131" t="str">
        <f t="shared" si="1062"/>
        <v>6</v>
      </c>
      <c r="N1008" s="131" t="str">
        <f t="shared" si="1063"/>
        <v>20</v>
      </c>
      <c r="O1008" s="86" t="str">
        <f>IF(N1008&lt;&gt;"",VLOOKUP($N1008,'Events and Heat count'!$B:$D,2,)&amp;" - "&amp;VLOOKUP($N1008,'Events and Heat count'!$B:$D,3,),"")</f>
        <v>Year 6 Girls - 50m Backstroke</v>
      </c>
      <c r="P1008" s="86" t="str">
        <f t="shared" si="1064"/>
        <v>6</v>
      </c>
      <c r="Q1008" s="83" t="str">
        <f t="shared" si="1092"/>
        <v>Holly Robinson</v>
      </c>
      <c r="R1008" s="83" t="str">
        <f t="shared" si="1093"/>
        <v>Kings Langley</v>
      </c>
      <c r="S1008" s="99" t="str">
        <f t="shared" si="1043"/>
        <v>___________</v>
      </c>
    </row>
    <row r="1009" spans="1:19" ht="20.100000000000001" customHeight="1" x14ac:dyDescent="0.2">
      <c r="A1009" s="85" t="str">
        <f t="shared" si="1112"/>
        <v>2067</v>
      </c>
      <c r="B1009" s="83">
        <f t="shared" ref="B1009:C1009" si="1119">B1008</f>
        <v>20</v>
      </c>
      <c r="C1009" s="117">
        <f t="shared" si="1119"/>
        <v>6</v>
      </c>
      <c r="D1009" s="118">
        <f t="shared" si="1115"/>
        <v>7</v>
      </c>
      <c r="E1009" s="116" t="str">
        <f>IFERROR(VLOOKUP(CONCATENATE(TEXT($B1009,0),TEXT($C1009,0),TEXT($D1009,0)),'Input and Results'!$S:$V,E$1,),"")</f>
        <v>Sophie  Chen</v>
      </c>
      <c r="F1009" s="116" t="str">
        <f>IFERROR(VLOOKUP(CONCATENATE(TEXT($B1009,0),TEXT($C1009,0),TEXT($D1009,0)),'Input and Results'!$S:$V,F$1,),"")</f>
        <v>Applecroft</v>
      </c>
      <c r="G1009" s="121">
        <f>IFERROR(VLOOKUP(CONCATENATE(TEXT($B1009,0),TEXT($C1009,0),TEXT($D1009,0)),'Input and Results'!$S:$V,G$1,),"")</f>
        <v>38.75</v>
      </c>
      <c r="H1009" s="122">
        <v>38.15</v>
      </c>
      <c r="I1009" s="123"/>
      <c r="J1009" s="124"/>
      <c r="M1009" s="131" t="str">
        <f t="shared" si="1062"/>
        <v>7</v>
      </c>
      <c r="N1009" s="131" t="str">
        <f t="shared" si="1063"/>
        <v>20</v>
      </c>
      <c r="O1009" s="86" t="str">
        <f>IF(N1009&lt;&gt;"",VLOOKUP($N1009,'Events and Heat count'!$B:$D,2,)&amp;" - "&amp;VLOOKUP($N1009,'Events and Heat count'!$B:$D,3,),"")</f>
        <v>Year 6 Girls - 50m Backstroke</v>
      </c>
      <c r="P1009" s="86" t="str">
        <f t="shared" si="1064"/>
        <v>6</v>
      </c>
      <c r="Q1009" s="83" t="str">
        <f t="shared" si="1092"/>
        <v>Sophie  Chen</v>
      </c>
      <c r="R1009" s="83" t="str">
        <f t="shared" si="1093"/>
        <v>Applecroft</v>
      </c>
      <c r="S1009" s="99" t="str">
        <f t="shared" si="1043"/>
        <v>___________</v>
      </c>
    </row>
    <row r="1010" spans="1:19" ht="20.100000000000001" customHeight="1" x14ac:dyDescent="0.2">
      <c r="A1010" s="85" t="str">
        <f t="shared" si="1112"/>
        <v>2068</v>
      </c>
      <c r="B1010" s="83">
        <f t="shared" ref="B1010:C1010" si="1120">B1009</f>
        <v>20</v>
      </c>
      <c r="C1010" s="117">
        <f t="shared" si="1120"/>
        <v>6</v>
      </c>
      <c r="D1010" s="118">
        <f t="shared" si="1115"/>
        <v>8</v>
      </c>
      <c r="E1010" s="116" t="str">
        <f>IFERROR(VLOOKUP(CONCATENATE(TEXT($B1010,0),TEXT($C1010,0),TEXT($D1010,0)),'Input and Results'!$S:$V,E$1,),"")</f>
        <v>Alice Weston</v>
      </c>
      <c r="F1010" s="116" t="str">
        <f>IFERROR(VLOOKUP(CONCATENATE(TEXT($B1010,0),TEXT($C1010,0),TEXT($D1010,0)),'Input and Results'!$S:$V,F$1,),"")</f>
        <v>Bishops Wood</v>
      </c>
      <c r="G1010" s="121">
        <f>IFERROR(VLOOKUP(CONCATENATE(TEXT($B1010,0),TEXT($C1010,0),TEXT($D1010,0)),'Input and Results'!$S:$V,G$1,),"")</f>
        <v>39.729999999999997</v>
      </c>
      <c r="H1010" s="122">
        <v>41.98</v>
      </c>
      <c r="I1010" s="123"/>
      <c r="J1010" s="124"/>
      <c r="M1010" s="131" t="str">
        <f t="shared" si="1062"/>
        <v>8</v>
      </c>
      <c r="N1010" s="131" t="str">
        <f t="shared" si="1063"/>
        <v>20</v>
      </c>
      <c r="O1010" s="86" t="str">
        <f>IF(N1010&lt;&gt;"",VLOOKUP($N1010,'Events and Heat count'!$B:$D,2,)&amp;" - "&amp;VLOOKUP($N1010,'Events and Heat count'!$B:$D,3,),"")</f>
        <v>Year 6 Girls - 50m Backstroke</v>
      </c>
      <c r="P1010" s="86" t="str">
        <f t="shared" si="1064"/>
        <v>6</v>
      </c>
      <c r="Q1010" s="83" t="str">
        <f t="shared" si="1092"/>
        <v>Alice Weston</v>
      </c>
      <c r="R1010" s="83" t="str">
        <f t="shared" si="1093"/>
        <v>Bishops Wood</v>
      </c>
      <c r="S1010" s="99" t="str">
        <f t="shared" si="1043"/>
        <v>___________</v>
      </c>
    </row>
    <row r="1011" spans="1:19" s="87" customFormat="1" ht="249.95" customHeight="1" x14ac:dyDescent="0.2">
      <c r="B1011" s="87">
        <f t="shared" ref="B1011:C1011" si="1121">B1010</f>
        <v>20</v>
      </c>
      <c r="C1011" s="117">
        <f t="shared" si="1121"/>
        <v>6</v>
      </c>
      <c r="D1011" s="117"/>
      <c r="E1011" s="117"/>
      <c r="F1011" s="117"/>
      <c r="G1011" s="117"/>
      <c r="H1011" s="117"/>
      <c r="I1011" s="125"/>
      <c r="J1011" s="125"/>
      <c r="M1011" s="104" t="str">
        <f t="shared" si="1062"/>
        <v/>
      </c>
      <c r="N1011" s="104" t="str">
        <f t="shared" si="1063"/>
        <v/>
      </c>
      <c r="O1011" s="86" t="str">
        <f>IF(N1011&lt;&gt;"",VLOOKUP($N1011,'Events and Heat count'!$B:$D,2,)&amp;" - "&amp;VLOOKUP($N1011,'Events and Heat count'!$B:$D,3,),"")</f>
        <v/>
      </c>
      <c r="P1011" s="86" t="str">
        <f t="shared" si="1064"/>
        <v/>
      </c>
      <c r="Q1011" s="83" t="str">
        <f t="shared" si="1092"/>
        <v/>
      </c>
      <c r="R1011" s="83" t="str">
        <f t="shared" si="1093"/>
        <v/>
      </c>
      <c r="S1011" s="99" t="str">
        <f t="shared" si="1043"/>
        <v/>
      </c>
    </row>
  </sheetData>
  <autoFilter ref="M3:S1011"/>
  <sortState ref="M30:M37">
    <sortCondition ref="M30"/>
  </sortState>
  <pageMargins left="0.19685039370078741" right="0.19685039370078741" top="0.19685039370078741" bottom="0.19685039370078741" header="0" footer="0"/>
  <pageSetup paperSize="9" fitToHeight="0" orientation="portrait" r:id="rId1"/>
  <rowBreaks count="35" manualBreakCount="35">
    <brk id="31" min="2" max="9" man="1"/>
    <brk id="59" min="2" max="9" man="1"/>
    <brk id="87" min="2" max="9" man="1"/>
    <brk id="115" min="2" max="9" man="1"/>
    <brk id="143" min="2" max="9" man="1"/>
    <brk id="171" min="2" max="9" man="1"/>
    <brk id="199" min="2" max="9" man="1"/>
    <brk id="227" min="2" max="9" man="1"/>
    <brk id="255" min="2" max="9" man="1"/>
    <brk id="283" min="2" max="9" man="1"/>
    <brk id="311" min="2" max="9" man="1"/>
    <brk id="339" min="2" max="9" man="1"/>
    <brk id="367" min="2" max="9" man="1"/>
    <brk id="395" min="2" max="9" man="1"/>
    <brk id="423" min="2" max="9" man="1"/>
    <brk id="451" min="2" max="9" man="1"/>
    <brk id="479" min="2" max="9" man="1"/>
    <brk id="507" min="2" max="9" man="1"/>
    <brk id="535" min="2" max="9" man="1"/>
    <brk id="563" min="2" max="9" man="1"/>
    <brk id="591" min="2" max="9" man="1"/>
    <brk id="619" min="2" max="9" man="1"/>
    <brk id="647" min="2" max="9" man="1"/>
    <brk id="675" min="2" max="9" man="1"/>
    <brk id="703" min="2" max="9" man="1"/>
    <brk id="731" min="2" max="9" man="1"/>
    <brk id="759" min="2" max="9" man="1"/>
    <brk id="787" min="2" max="9" man="1"/>
    <brk id="815" min="2" max="9" man="1"/>
    <brk id="843" min="2" max="9" man="1"/>
    <brk id="871" min="2" max="9" man="1"/>
    <brk id="899" min="2" max="9" man="1"/>
    <brk id="927" min="2" max="9" man="1"/>
    <brk id="955" min="2" max="9" man="1"/>
    <brk id="983" min="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1"/>
  <sheetViews>
    <sheetView workbookViewId="0">
      <selection activeCell="C27" sqref="C27"/>
    </sheetView>
  </sheetViews>
  <sheetFormatPr defaultRowHeight="14.25" x14ac:dyDescent="0.2"/>
  <cols>
    <col min="1" max="1" width="4.375" style="133" customWidth="1"/>
    <col min="2" max="2" width="11.25" style="134" customWidth="1"/>
    <col min="3" max="3" width="99.75" style="137" customWidth="1"/>
    <col min="4" max="16384" width="9" style="133"/>
  </cols>
  <sheetData>
    <row r="2" spans="1:3" x14ac:dyDescent="0.2">
      <c r="A2" s="132" t="s">
        <v>447</v>
      </c>
    </row>
    <row r="4" spans="1:3" x14ac:dyDescent="0.2">
      <c r="B4" s="139" t="s">
        <v>392</v>
      </c>
      <c r="C4" s="140" t="s">
        <v>393</v>
      </c>
    </row>
    <row r="5" spans="1:3" x14ac:dyDescent="0.2">
      <c r="B5" s="143" t="s">
        <v>448</v>
      </c>
      <c r="C5" s="138" t="s">
        <v>390</v>
      </c>
    </row>
    <row r="6" spans="1:3" x14ac:dyDescent="0.2">
      <c r="B6" s="143" t="s">
        <v>449</v>
      </c>
      <c r="C6" s="138" t="s">
        <v>391</v>
      </c>
    </row>
    <row r="7" spans="1:3" x14ac:dyDescent="0.2">
      <c r="B7" s="141" t="s">
        <v>394</v>
      </c>
      <c r="C7" s="142"/>
    </row>
    <row r="8" spans="1:3" x14ac:dyDescent="0.2">
      <c r="B8" s="143" t="s">
        <v>450</v>
      </c>
      <c r="C8" s="138" t="s">
        <v>424</v>
      </c>
    </row>
    <row r="9" spans="1:3" x14ac:dyDescent="0.2">
      <c r="B9" s="143" t="s">
        <v>451</v>
      </c>
      <c r="C9" s="138" t="s">
        <v>395</v>
      </c>
    </row>
    <row r="10" spans="1:3" x14ac:dyDescent="0.2">
      <c r="B10" s="143" t="s">
        <v>452</v>
      </c>
      <c r="C10" s="138" t="s">
        <v>425</v>
      </c>
    </row>
    <row r="11" spans="1:3" x14ac:dyDescent="0.2">
      <c r="B11" s="141" t="s">
        <v>396</v>
      </c>
      <c r="C11" s="142"/>
    </row>
    <row r="12" spans="1:3" ht="28.5" x14ac:dyDescent="0.2">
      <c r="B12" s="143" t="s">
        <v>453</v>
      </c>
      <c r="C12" s="138" t="s">
        <v>426</v>
      </c>
    </row>
    <row r="13" spans="1:3" x14ac:dyDescent="0.2">
      <c r="B13" s="143" t="s">
        <v>454</v>
      </c>
      <c r="C13" s="138" t="s">
        <v>397</v>
      </c>
    </row>
    <row r="14" spans="1:3" x14ac:dyDescent="0.2">
      <c r="B14" s="143" t="s">
        <v>455</v>
      </c>
      <c r="C14" s="138" t="s">
        <v>427</v>
      </c>
    </row>
    <row r="15" spans="1:3" x14ac:dyDescent="0.2">
      <c r="B15" s="143" t="s">
        <v>456</v>
      </c>
      <c r="C15" s="138" t="s">
        <v>398</v>
      </c>
    </row>
    <row r="16" spans="1:3" ht="28.5" x14ac:dyDescent="0.2">
      <c r="B16" s="143" t="s">
        <v>457</v>
      </c>
      <c r="C16" s="138" t="s">
        <v>428</v>
      </c>
    </row>
    <row r="17" spans="2:3" x14ac:dyDescent="0.2">
      <c r="B17" s="143" t="s">
        <v>458</v>
      </c>
      <c r="C17" s="138" t="s">
        <v>399</v>
      </c>
    </row>
    <row r="18" spans="2:3" x14ac:dyDescent="0.2">
      <c r="B18" s="143" t="s">
        <v>459</v>
      </c>
      <c r="C18" s="138" t="s">
        <v>400</v>
      </c>
    </row>
    <row r="19" spans="2:3" x14ac:dyDescent="0.2">
      <c r="B19" s="141" t="s">
        <v>401</v>
      </c>
      <c r="C19" s="142"/>
    </row>
    <row r="20" spans="2:3" ht="28.5" x14ac:dyDescent="0.2">
      <c r="B20" s="143" t="s">
        <v>460</v>
      </c>
      <c r="C20" s="138" t="s">
        <v>429</v>
      </c>
    </row>
    <row r="21" spans="2:3" ht="28.5" x14ac:dyDescent="0.2">
      <c r="B21" s="143" t="s">
        <v>461</v>
      </c>
      <c r="C21" s="138" t="s">
        <v>402</v>
      </c>
    </row>
    <row r="22" spans="2:3" ht="28.5" x14ac:dyDescent="0.2">
      <c r="B22" s="143" t="s">
        <v>462</v>
      </c>
      <c r="C22" s="138" t="s">
        <v>430</v>
      </c>
    </row>
    <row r="23" spans="2:3" x14ac:dyDescent="0.2">
      <c r="B23" s="143" t="s">
        <v>463</v>
      </c>
      <c r="C23" s="138" t="s">
        <v>431</v>
      </c>
    </row>
    <row r="24" spans="2:3" x14ac:dyDescent="0.2">
      <c r="B24" s="143" t="s">
        <v>464</v>
      </c>
      <c r="C24" s="138" t="s">
        <v>403</v>
      </c>
    </row>
    <row r="25" spans="2:3" x14ac:dyDescent="0.2">
      <c r="B25" s="143" t="s">
        <v>465</v>
      </c>
      <c r="C25" s="138" t="s">
        <v>432</v>
      </c>
    </row>
    <row r="26" spans="2:3" x14ac:dyDescent="0.2">
      <c r="B26" s="143" t="s">
        <v>466</v>
      </c>
      <c r="C26" s="138" t="s">
        <v>404</v>
      </c>
    </row>
    <row r="27" spans="2:3" x14ac:dyDescent="0.2">
      <c r="B27" s="143" t="s">
        <v>467</v>
      </c>
      <c r="C27" s="138" t="s">
        <v>433</v>
      </c>
    </row>
    <row r="28" spans="2:3" ht="28.5" x14ac:dyDescent="0.2">
      <c r="B28" s="143" t="s">
        <v>468</v>
      </c>
      <c r="C28" s="138" t="s">
        <v>434</v>
      </c>
    </row>
    <row r="29" spans="2:3" ht="28.5" x14ac:dyDescent="0.2">
      <c r="B29" s="143" t="s">
        <v>469</v>
      </c>
      <c r="C29" s="138" t="s">
        <v>435</v>
      </c>
    </row>
    <row r="30" spans="2:3" x14ac:dyDescent="0.2">
      <c r="B30" s="143" t="s">
        <v>470</v>
      </c>
      <c r="C30" s="138" t="s">
        <v>405</v>
      </c>
    </row>
    <row r="31" spans="2:3" ht="28.5" x14ac:dyDescent="0.2">
      <c r="B31" s="143" t="s">
        <v>471</v>
      </c>
      <c r="C31" s="138" t="s">
        <v>436</v>
      </c>
    </row>
    <row r="32" spans="2:3" x14ac:dyDescent="0.2">
      <c r="B32" s="143" t="s">
        <v>472</v>
      </c>
      <c r="C32" s="138" t="s">
        <v>437</v>
      </c>
    </row>
    <row r="33" spans="2:3" x14ac:dyDescent="0.2">
      <c r="B33" s="143" t="s">
        <v>473</v>
      </c>
      <c r="C33" s="138" t="s">
        <v>406</v>
      </c>
    </row>
    <row r="34" spans="2:3" x14ac:dyDescent="0.2">
      <c r="B34" s="141" t="s">
        <v>407</v>
      </c>
      <c r="C34" s="142"/>
    </row>
    <row r="35" spans="2:3" ht="28.5" x14ac:dyDescent="0.2">
      <c r="B35" s="143" t="s">
        <v>474</v>
      </c>
      <c r="C35" s="138" t="s">
        <v>402</v>
      </c>
    </row>
    <row r="36" spans="2:3" x14ac:dyDescent="0.2">
      <c r="B36" s="143" t="s">
        <v>475</v>
      </c>
      <c r="C36" s="138" t="s">
        <v>438</v>
      </c>
    </row>
    <row r="37" spans="2:3" x14ac:dyDescent="0.2">
      <c r="B37" s="143" t="s">
        <v>476</v>
      </c>
      <c r="C37" s="138" t="s">
        <v>408</v>
      </c>
    </row>
    <row r="38" spans="2:3" x14ac:dyDescent="0.2">
      <c r="B38" s="143" t="s">
        <v>477</v>
      </c>
      <c r="C38" s="138" t="s">
        <v>439</v>
      </c>
    </row>
    <row r="39" spans="2:3" x14ac:dyDescent="0.2">
      <c r="B39" s="143" t="s">
        <v>478</v>
      </c>
      <c r="C39" s="138" t="s">
        <v>409</v>
      </c>
    </row>
    <row r="40" spans="2:3" x14ac:dyDescent="0.2">
      <c r="B40" s="143" t="s">
        <v>479</v>
      </c>
      <c r="C40" s="138" t="s">
        <v>437</v>
      </c>
    </row>
    <row r="41" spans="2:3" x14ac:dyDescent="0.2">
      <c r="B41" s="143" t="s">
        <v>480</v>
      </c>
      <c r="C41" s="138" t="s">
        <v>440</v>
      </c>
    </row>
    <row r="42" spans="2:3" ht="28.5" x14ac:dyDescent="0.2">
      <c r="B42" s="143" t="s">
        <v>481</v>
      </c>
      <c r="C42" s="138" t="s">
        <v>441</v>
      </c>
    </row>
    <row r="43" spans="2:3" x14ac:dyDescent="0.2">
      <c r="B43" s="141" t="s">
        <v>410</v>
      </c>
      <c r="C43" s="142"/>
    </row>
    <row r="44" spans="2:3" x14ac:dyDescent="0.2">
      <c r="B44" s="143" t="s">
        <v>482</v>
      </c>
      <c r="C44" s="138" t="s">
        <v>411</v>
      </c>
    </row>
    <row r="45" spans="2:3" x14ac:dyDescent="0.2">
      <c r="B45" s="143" t="s">
        <v>483</v>
      </c>
      <c r="C45" s="138" t="s">
        <v>412</v>
      </c>
    </row>
    <row r="46" spans="2:3" x14ac:dyDescent="0.2">
      <c r="B46" s="143" t="s">
        <v>484</v>
      </c>
      <c r="C46" s="138" t="s">
        <v>413</v>
      </c>
    </row>
    <row r="47" spans="2:3" x14ac:dyDescent="0.2">
      <c r="B47" s="141" t="s">
        <v>414</v>
      </c>
      <c r="C47" s="142"/>
    </row>
    <row r="48" spans="2:3" x14ac:dyDescent="0.2">
      <c r="B48" s="143" t="s">
        <v>485</v>
      </c>
      <c r="C48" s="138" t="s">
        <v>415</v>
      </c>
    </row>
    <row r="49" spans="2:3" x14ac:dyDescent="0.2">
      <c r="B49" s="143" t="s">
        <v>486</v>
      </c>
      <c r="C49" s="138" t="s">
        <v>416</v>
      </c>
    </row>
    <row r="50" spans="2:3" ht="28.5" x14ac:dyDescent="0.2">
      <c r="B50" s="143" t="s">
        <v>487</v>
      </c>
      <c r="C50" s="138" t="s">
        <v>442</v>
      </c>
    </row>
    <row r="51" spans="2:3" x14ac:dyDescent="0.2">
      <c r="B51" s="143" t="s">
        <v>488</v>
      </c>
      <c r="C51" s="138" t="s">
        <v>443</v>
      </c>
    </row>
    <row r="52" spans="2:3" x14ac:dyDescent="0.2">
      <c r="B52" s="143" t="s">
        <v>489</v>
      </c>
      <c r="C52" s="138" t="s">
        <v>417</v>
      </c>
    </row>
    <row r="53" spans="2:3" x14ac:dyDescent="0.2">
      <c r="B53" s="143" t="s">
        <v>490</v>
      </c>
      <c r="C53" s="138" t="s">
        <v>444</v>
      </c>
    </row>
    <row r="54" spans="2:3" ht="28.5" x14ac:dyDescent="0.2">
      <c r="B54" s="143" t="s">
        <v>491</v>
      </c>
      <c r="C54" s="138" t="s">
        <v>418</v>
      </c>
    </row>
    <row r="55" spans="2:3" x14ac:dyDescent="0.2">
      <c r="B55" s="143" t="s">
        <v>492</v>
      </c>
      <c r="C55" s="138" t="s">
        <v>419</v>
      </c>
    </row>
    <row r="56" spans="2:3" ht="28.5" x14ac:dyDescent="0.2">
      <c r="B56" s="143" t="s">
        <v>493</v>
      </c>
      <c r="C56" s="138" t="s">
        <v>445</v>
      </c>
    </row>
    <row r="57" spans="2:3" x14ac:dyDescent="0.2">
      <c r="B57" s="143" t="s">
        <v>494</v>
      </c>
      <c r="C57" s="138" t="s">
        <v>420</v>
      </c>
    </row>
    <row r="58" spans="2:3" x14ac:dyDescent="0.2">
      <c r="B58" s="143" t="s">
        <v>495</v>
      </c>
      <c r="C58" s="138" t="s">
        <v>421</v>
      </c>
    </row>
    <row r="59" spans="2:3" x14ac:dyDescent="0.2">
      <c r="B59" s="143" t="s">
        <v>496</v>
      </c>
      <c r="C59" s="138" t="s">
        <v>422</v>
      </c>
    </row>
    <row r="60" spans="2:3" ht="28.5" x14ac:dyDescent="0.2">
      <c r="B60" s="143" t="s">
        <v>497</v>
      </c>
      <c r="C60" s="138" t="s">
        <v>423</v>
      </c>
    </row>
    <row r="61" spans="2:3" x14ac:dyDescent="0.2">
      <c r="B61" s="143" t="s">
        <v>498</v>
      </c>
      <c r="C61" s="138" t="s">
        <v>446</v>
      </c>
    </row>
  </sheetData>
  <pageMargins left="0.7" right="0.7" top="0.75" bottom="0.75" header="0.3" footer="0.3"/>
  <pageSetup paperSize="9" scale="67"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5"/>
  <sheetViews>
    <sheetView topLeftCell="A532" zoomScale="85" zoomScaleNormal="85" workbookViewId="0">
      <selection activeCell="A535" sqref="A535:D579"/>
    </sheetView>
  </sheetViews>
  <sheetFormatPr defaultRowHeight="12.75" x14ac:dyDescent="0.2"/>
  <cols>
    <col min="1" max="1" width="10.625" style="53" customWidth="1"/>
    <col min="2" max="2" width="23.625" style="51" customWidth="1"/>
    <col min="3" max="3" width="23.875" style="51" customWidth="1"/>
    <col min="4" max="6" width="10.875" style="53" customWidth="1"/>
    <col min="7" max="256" width="10.875" style="51" customWidth="1"/>
    <col min="257" max="16384" width="9" style="51"/>
  </cols>
  <sheetData>
    <row r="1" spans="1:11" x14ac:dyDescent="0.2">
      <c r="A1" s="47" t="s">
        <v>336</v>
      </c>
      <c r="B1" s="48" t="s">
        <v>0</v>
      </c>
      <c r="C1" s="49"/>
      <c r="D1" s="50" t="s">
        <v>1</v>
      </c>
      <c r="E1" s="52" t="s">
        <v>389</v>
      </c>
      <c r="F1" s="52" t="s">
        <v>356</v>
      </c>
      <c r="H1" s="51">
        <v>3</v>
      </c>
    </row>
    <row r="2" spans="1:11" x14ac:dyDescent="0.2">
      <c r="A2" s="53">
        <v>1</v>
      </c>
      <c r="B2" s="51" t="s">
        <v>43</v>
      </c>
      <c r="C2" s="51" t="s">
        <v>22</v>
      </c>
      <c r="D2" s="54">
        <v>44.98</v>
      </c>
      <c r="E2" s="55">
        <v>3</v>
      </c>
      <c r="G2" s="55"/>
      <c r="H2" s="56"/>
      <c r="I2" s="56"/>
      <c r="J2" s="57"/>
      <c r="K2" s="56"/>
    </row>
    <row r="3" spans="1:11" x14ac:dyDescent="0.2">
      <c r="A3" s="53">
        <v>2</v>
      </c>
      <c r="B3" s="51" t="s">
        <v>42</v>
      </c>
      <c r="C3" s="51" t="s">
        <v>15</v>
      </c>
      <c r="D3" s="54">
        <v>44.87</v>
      </c>
      <c r="E3" s="55">
        <v>6</v>
      </c>
      <c r="G3" s="55"/>
      <c r="H3" s="56"/>
      <c r="I3" s="56"/>
      <c r="J3" s="57"/>
      <c r="K3" s="56"/>
    </row>
    <row r="4" spans="1:11" x14ac:dyDescent="0.2">
      <c r="A4" s="53">
        <v>3</v>
      </c>
      <c r="B4" s="51" t="s">
        <v>41</v>
      </c>
      <c r="C4" s="51" t="s">
        <v>21</v>
      </c>
      <c r="D4" s="54">
        <v>44.35</v>
      </c>
      <c r="E4" s="55">
        <v>4</v>
      </c>
      <c r="G4" s="55"/>
      <c r="H4" s="56"/>
      <c r="I4" s="56"/>
      <c r="J4" s="57"/>
      <c r="K4" s="56"/>
    </row>
    <row r="5" spans="1:11" x14ac:dyDescent="0.2">
      <c r="A5" s="53">
        <v>4</v>
      </c>
      <c r="B5" s="51" t="s">
        <v>40</v>
      </c>
      <c r="C5" s="51" t="s">
        <v>17</v>
      </c>
      <c r="D5" s="54">
        <v>44.05</v>
      </c>
      <c r="E5" s="55">
        <v>5</v>
      </c>
      <c r="G5" s="55"/>
      <c r="H5" s="56"/>
      <c r="I5" s="56"/>
      <c r="J5" s="57"/>
      <c r="K5" s="56"/>
    </row>
    <row r="6" spans="1:11" x14ac:dyDescent="0.2">
      <c r="A6" s="53">
        <v>5</v>
      </c>
      <c r="B6" s="51" t="s">
        <v>39</v>
      </c>
      <c r="C6" s="51" t="s">
        <v>18</v>
      </c>
      <c r="D6" s="54">
        <v>44.01</v>
      </c>
      <c r="E6" s="55">
        <v>1</v>
      </c>
      <c r="G6" s="55"/>
      <c r="H6" s="56"/>
      <c r="I6" s="56"/>
      <c r="J6" s="57"/>
      <c r="K6" s="56"/>
    </row>
    <row r="7" spans="1:11" x14ac:dyDescent="0.2">
      <c r="A7" s="53">
        <v>12</v>
      </c>
      <c r="B7" s="51" t="s">
        <v>38</v>
      </c>
      <c r="C7" s="51" t="s">
        <v>20</v>
      </c>
      <c r="D7" s="54">
        <v>44</v>
      </c>
      <c r="E7" s="55">
        <v>2</v>
      </c>
      <c r="G7" s="55"/>
      <c r="H7" s="56"/>
      <c r="I7" s="56"/>
      <c r="J7" s="57"/>
      <c r="K7" s="56"/>
    </row>
    <row r="8" spans="1:11" x14ac:dyDescent="0.2">
      <c r="A8" s="53">
        <v>11</v>
      </c>
      <c r="B8" s="51" t="s">
        <v>37</v>
      </c>
      <c r="C8" s="51" t="s">
        <v>19</v>
      </c>
      <c r="D8" s="54">
        <v>43.83</v>
      </c>
      <c r="E8" s="55">
        <v>3</v>
      </c>
      <c r="G8" s="55"/>
      <c r="H8" s="56"/>
      <c r="I8" s="56"/>
      <c r="J8" s="57"/>
      <c r="K8" s="56"/>
    </row>
    <row r="9" spans="1:11" x14ac:dyDescent="0.2">
      <c r="A9" s="53">
        <v>6</v>
      </c>
      <c r="B9" s="51" t="s">
        <v>36</v>
      </c>
      <c r="C9" s="51" t="s">
        <v>18</v>
      </c>
      <c r="D9" s="54">
        <v>43.17</v>
      </c>
      <c r="E9" s="55">
        <v>4</v>
      </c>
      <c r="G9" s="55"/>
      <c r="H9" s="56"/>
      <c r="I9" s="56"/>
      <c r="J9" s="57"/>
      <c r="K9" s="56"/>
    </row>
    <row r="10" spans="1:11" x14ac:dyDescent="0.2">
      <c r="A10" s="53">
        <v>10</v>
      </c>
      <c r="B10" s="51" t="s">
        <v>35</v>
      </c>
      <c r="C10" s="51" t="s">
        <v>17</v>
      </c>
      <c r="D10" s="54">
        <v>42.48</v>
      </c>
      <c r="E10" s="55">
        <v>5</v>
      </c>
      <c r="G10" s="55"/>
      <c r="H10" s="56"/>
      <c r="I10" s="56"/>
      <c r="J10" s="57"/>
      <c r="K10" s="56"/>
    </row>
    <row r="11" spans="1:11" x14ac:dyDescent="0.2">
      <c r="A11" s="53">
        <v>7</v>
      </c>
      <c r="B11" s="51" t="s">
        <v>34</v>
      </c>
      <c r="C11" s="51" t="s">
        <v>15</v>
      </c>
      <c r="D11" s="54">
        <v>41.98</v>
      </c>
      <c r="E11" s="55">
        <v>6</v>
      </c>
      <c r="G11" s="55">
        <v>1</v>
      </c>
      <c r="H11" s="56"/>
      <c r="I11" s="56"/>
      <c r="J11" s="57"/>
      <c r="K11" s="56"/>
    </row>
    <row r="12" spans="1:11" x14ac:dyDescent="0.2">
      <c r="A12" s="53">
        <v>9</v>
      </c>
      <c r="B12" s="51" t="s">
        <v>33</v>
      </c>
      <c r="C12" s="51" t="s">
        <v>16</v>
      </c>
      <c r="D12" s="54">
        <v>41.85</v>
      </c>
      <c r="E12" s="55">
        <v>7</v>
      </c>
      <c r="G12" s="55">
        <v>8</v>
      </c>
      <c r="H12" s="56"/>
      <c r="I12" s="56"/>
      <c r="J12" s="57"/>
      <c r="K12" s="56"/>
    </row>
    <row r="13" spans="1:11" x14ac:dyDescent="0.2">
      <c r="A13" s="53">
        <v>8</v>
      </c>
      <c r="B13" s="51" t="s">
        <v>32</v>
      </c>
      <c r="C13" s="51" t="s">
        <v>15</v>
      </c>
      <c r="D13" s="54">
        <v>40</v>
      </c>
      <c r="E13" s="55">
        <v>8</v>
      </c>
      <c r="G13" s="55">
        <v>2</v>
      </c>
      <c r="H13" s="56"/>
      <c r="I13" s="56"/>
      <c r="J13" s="57"/>
      <c r="K13" s="56"/>
    </row>
    <row r="14" spans="1:11" x14ac:dyDescent="0.2">
      <c r="A14" s="53">
        <v>20</v>
      </c>
      <c r="B14" s="51" t="s">
        <v>31</v>
      </c>
      <c r="C14" s="51" t="s">
        <v>12</v>
      </c>
      <c r="D14" s="54">
        <v>39.99</v>
      </c>
      <c r="E14" s="55">
        <v>1</v>
      </c>
      <c r="G14" s="55">
        <v>7</v>
      </c>
      <c r="H14" s="56"/>
      <c r="I14" s="56"/>
      <c r="J14" s="57"/>
      <c r="K14" s="56"/>
    </row>
    <row r="15" spans="1:11" x14ac:dyDescent="0.2">
      <c r="A15" s="53">
        <v>13</v>
      </c>
      <c r="B15" s="51" t="s">
        <v>30</v>
      </c>
      <c r="C15" s="51" t="s">
        <v>14</v>
      </c>
      <c r="D15" s="54">
        <v>39.770000000000003</v>
      </c>
      <c r="E15" s="55">
        <v>2</v>
      </c>
      <c r="H15" s="56"/>
      <c r="I15" s="56"/>
      <c r="J15" s="57"/>
      <c r="K15" s="56"/>
    </row>
    <row r="16" spans="1:11" s="58" customFormat="1" x14ac:dyDescent="0.2">
      <c r="A16" s="53">
        <v>19</v>
      </c>
      <c r="B16" s="51" t="s">
        <v>29</v>
      </c>
      <c r="C16" s="51" t="s">
        <v>377</v>
      </c>
      <c r="D16" s="54">
        <v>39.76</v>
      </c>
      <c r="E16" s="55">
        <v>3</v>
      </c>
      <c r="F16" s="59"/>
      <c r="H16" s="56"/>
      <c r="I16" s="56"/>
      <c r="J16" s="57"/>
      <c r="K16" s="56"/>
    </row>
    <row r="17" spans="1:11" x14ac:dyDescent="0.2">
      <c r="A17" s="53">
        <v>14</v>
      </c>
      <c r="B17" s="51" t="s">
        <v>28</v>
      </c>
      <c r="C17" s="51" t="s">
        <v>12</v>
      </c>
      <c r="D17" s="54">
        <v>39</v>
      </c>
      <c r="E17" s="55">
        <v>4</v>
      </c>
      <c r="H17" s="56"/>
      <c r="I17" s="56"/>
      <c r="J17" s="57"/>
      <c r="K17" s="56"/>
    </row>
    <row r="18" spans="1:11" x14ac:dyDescent="0.2">
      <c r="A18" s="53">
        <v>18</v>
      </c>
      <c r="B18" s="51" t="s">
        <v>27</v>
      </c>
      <c r="C18" s="51" t="s">
        <v>11</v>
      </c>
      <c r="D18" s="54">
        <v>38.4</v>
      </c>
      <c r="E18" s="55">
        <v>5</v>
      </c>
      <c r="H18" s="56"/>
      <c r="I18" s="56"/>
      <c r="J18" s="57"/>
      <c r="K18" s="56"/>
    </row>
    <row r="19" spans="1:11" x14ac:dyDescent="0.2">
      <c r="A19" s="53">
        <v>15</v>
      </c>
      <c r="B19" s="51" t="s">
        <v>26</v>
      </c>
      <c r="C19" s="51" t="s">
        <v>10</v>
      </c>
      <c r="D19" s="54">
        <v>37.26</v>
      </c>
      <c r="E19" s="55">
        <v>6</v>
      </c>
      <c r="G19" s="55"/>
      <c r="H19" s="56"/>
      <c r="I19" s="56"/>
      <c r="J19" s="57"/>
      <c r="K19" s="56"/>
    </row>
    <row r="20" spans="1:11" x14ac:dyDescent="0.2">
      <c r="A20" s="53">
        <v>17</v>
      </c>
      <c r="B20" s="51" t="s">
        <v>25</v>
      </c>
      <c r="C20" s="51" t="s">
        <v>9</v>
      </c>
      <c r="D20" s="54">
        <v>36.33</v>
      </c>
      <c r="E20" s="55">
        <v>7</v>
      </c>
      <c r="G20" s="55"/>
      <c r="H20" s="56"/>
      <c r="I20" s="56"/>
      <c r="J20" s="57"/>
      <c r="K20" s="56"/>
    </row>
    <row r="21" spans="1:11" x14ac:dyDescent="0.2">
      <c r="A21" s="53">
        <v>16</v>
      </c>
      <c r="B21" s="51" t="s">
        <v>24</v>
      </c>
      <c r="C21" s="51" t="s">
        <v>8</v>
      </c>
      <c r="D21" s="54">
        <v>35.869999999999997</v>
      </c>
      <c r="E21" s="55">
        <v>8</v>
      </c>
      <c r="G21" s="55"/>
      <c r="H21" s="60"/>
      <c r="I21" s="56"/>
      <c r="J21" s="54"/>
      <c r="K21" s="61"/>
    </row>
    <row r="22" spans="1:11" ht="15" x14ac:dyDescent="0.25">
      <c r="G22" s="62"/>
      <c r="H22" s="63"/>
      <c r="I22" s="63"/>
      <c r="J22" s="64"/>
      <c r="K22" s="63"/>
    </row>
    <row r="23" spans="1:11" ht="15" x14ac:dyDescent="0.25">
      <c r="D23" s="54"/>
      <c r="G23" s="62"/>
      <c r="H23" s="63"/>
      <c r="I23" s="63"/>
      <c r="J23" s="64"/>
      <c r="K23" s="63"/>
    </row>
    <row r="24" spans="1:11" x14ac:dyDescent="0.2">
      <c r="A24" s="65" t="s">
        <v>337</v>
      </c>
      <c r="B24" s="48" t="s">
        <v>2</v>
      </c>
      <c r="C24" s="49"/>
      <c r="D24" s="50" t="s">
        <v>1</v>
      </c>
      <c r="F24" s="52" t="s">
        <v>357</v>
      </c>
      <c r="H24" s="51">
        <v>4</v>
      </c>
    </row>
    <row r="25" spans="1:11" x14ac:dyDescent="0.2">
      <c r="A25" s="53">
        <v>1</v>
      </c>
      <c r="B25" s="51" t="s">
        <v>80</v>
      </c>
      <c r="C25" s="51" t="s">
        <v>55</v>
      </c>
      <c r="D25" s="54">
        <v>44.84</v>
      </c>
      <c r="E25" s="55">
        <v>5</v>
      </c>
    </row>
    <row r="26" spans="1:11" x14ac:dyDescent="0.2">
      <c r="A26" s="53">
        <v>2</v>
      </c>
      <c r="B26" s="51" t="s">
        <v>77</v>
      </c>
      <c r="C26" s="51" t="s">
        <v>17</v>
      </c>
      <c r="D26" s="54">
        <v>42.61</v>
      </c>
      <c r="E26" s="55">
        <v>6</v>
      </c>
    </row>
    <row r="27" spans="1:11" x14ac:dyDescent="0.2">
      <c r="A27" s="53">
        <v>3</v>
      </c>
      <c r="B27" s="51" t="s">
        <v>76</v>
      </c>
      <c r="C27" s="51" t="s">
        <v>54</v>
      </c>
      <c r="D27" s="54">
        <v>42.43</v>
      </c>
      <c r="E27" s="55">
        <v>2</v>
      </c>
    </row>
    <row r="28" spans="1:11" x14ac:dyDescent="0.2">
      <c r="A28" s="53">
        <v>4</v>
      </c>
      <c r="B28" s="51" t="s">
        <v>65</v>
      </c>
      <c r="C28" s="51" t="s">
        <v>47</v>
      </c>
      <c r="D28" s="54">
        <v>42</v>
      </c>
      <c r="E28" s="55">
        <v>3</v>
      </c>
    </row>
    <row r="29" spans="1:11" x14ac:dyDescent="0.2">
      <c r="A29" s="53">
        <v>5</v>
      </c>
      <c r="B29" s="51" t="s">
        <v>81</v>
      </c>
      <c r="C29" s="51" t="s">
        <v>56</v>
      </c>
      <c r="D29" s="54">
        <v>42</v>
      </c>
      <c r="E29" s="55">
        <v>4</v>
      </c>
    </row>
    <row r="30" spans="1:11" x14ac:dyDescent="0.2">
      <c r="A30" s="53">
        <v>13</v>
      </c>
      <c r="B30" s="51" t="s">
        <v>89</v>
      </c>
      <c r="C30" s="51" t="s">
        <v>17</v>
      </c>
      <c r="D30" s="54">
        <v>41.84</v>
      </c>
      <c r="E30" s="55">
        <v>1</v>
      </c>
    </row>
    <row r="31" spans="1:11" x14ac:dyDescent="0.2">
      <c r="A31" s="53">
        <v>6</v>
      </c>
      <c r="B31" s="51" t="s">
        <v>78</v>
      </c>
      <c r="C31" s="51" t="s">
        <v>17</v>
      </c>
      <c r="D31" s="54">
        <v>41.73</v>
      </c>
      <c r="E31" s="55">
        <v>2</v>
      </c>
    </row>
    <row r="32" spans="1:11" x14ac:dyDescent="0.2">
      <c r="A32" s="53">
        <v>12</v>
      </c>
      <c r="B32" s="51" t="s">
        <v>66</v>
      </c>
      <c r="C32" s="51" t="s">
        <v>48</v>
      </c>
      <c r="D32" s="54">
        <v>41.72</v>
      </c>
      <c r="E32" s="55">
        <v>3</v>
      </c>
    </row>
    <row r="33" spans="1:5" x14ac:dyDescent="0.2">
      <c r="A33" s="53">
        <v>7</v>
      </c>
      <c r="B33" s="51" t="s">
        <v>82</v>
      </c>
      <c r="C33" s="51" t="s">
        <v>17</v>
      </c>
      <c r="D33" s="54">
        <v>41.5</v>
      </c>
      <c r="E33" s="55">
        <v>4</v>
      </c>
    </row>
    <row r="34" spans="1:5" x14ac:dyDescent="0.2">
      <c r="A34" s="53">
        <v>11</v>
      </c>
      <c r="B34" s="51" t="s">
        <v>72</v>
      </c>
      <c r="C34" s="51" t="s">
        <v>52</v>
      </c>
      <c r="D34" s="54">
        <v>41.35</v>
      </c>
      <c r="E34" s="55">
        <v>5</v>
      </c>
    </row>
    <row r="35" spans="1:5" x14ac:dyDescent="0.2">
      <c r="A35" s="53">
        <v>8</v>
      </c>
      <c r="B35" s="51" t="s">
        <v>75</v>
      </c>
      <c r="C35" s="51" t="s">
        <v>15</v>
      </c>
      <c r="D35" s="54">
        <v>41.1</v>
      </c>
      <c r="E35" s="55">
        <v>6</v>
      </c>
    </row>
    <row r="36" spans="1:5" x14ac:dyDescent="0.2">
      <c r="A36" s="53">
        <v>10</v>
      </c>
      <c r="B36" s="51" t="s">
        <v>86</v>
      </c>
      <c r="C36" s="51" t="s">
        <v>60</v>
      </c>
      <c r="D36" s="54">
        <v>41.06</v>
      </c>
      <c r="E36" s="55">
        <v>7</v>
      </c>
    </row>
    <row r="37" spans="1:5" x14ac:dyDescent="0.2">
      <c r="A37" s="53">
        <v>9</v>
      </c>
      <c r="B37" s="51" t="s">
        <v>364</v>
      </c>
      <c r="C37" s="51" t="s">
        <v>17</v>
      </c>
      <c r="D37" s="54">
        <v>40.9</v>
      </c>
      <c r="E37" s="55">
        <v>8</v>
      </c>
    </row>
    <row r="38" spans="1:5" x14ac:dyDescent="0.2">
      <c r="A38" s="53">
        <v>21</v>
      </c>
      <c r="B38" s="51" t="s">
        <v>74</v>
      </c>
      <c r="C38" s="51" t="s">
        <v>53</v>
      </c>
      <c r="D38" s="54">
        <v>40.54</v>
      </c>
      <c r="E38" s="55">
        <v>1</v>
      </c>
    </row>
    <row r="39" spans="1:5" x14ac:dyDescent="0.2">
      <c r="A39" s="53">
        <v>14</v>
      </c>
      <c r="B39" s="51" t="s">
        <v>68</v>
      </c>
      <c r="C39" s="51" t="s">
        <v>17</v>
      </c>
      <c r="D39" s="54">
        <v>40.18</v>
      </c>
      <c r="E39" s="55">
        <v>2</v>
      </c>
    </row>
    <row r="40" spans="1:5" x14ac:dyDescent="0.2">
      <c r="A40" s="53">
        <v>20</v>
      </c>
      <c r="B40" s="51" t="s">
        <v>79</v>
      </c>
      <c r="C40" s="51" t="s">
        <v>49</v>
      </c>
      <c r="D40" s="54">
        <v>39.28</v>
      </c>
      <c r="E40" s="55">
        <v>3</v>
      </c>
    </row>
    <row r="41" spans="1:5" x14ac:dyDescent="0.2">
      <c r="A41" s="53">
        <v>15</v>
      </c>
      <c r="B41" s="51" t="s">
        <v>70</v>
      </c>
      <c r="C41" s="51" t="s">
        <v>19</v>
      </c>
      <c r="D41" s="54">
        <v>39.130000000000003</v>
      </c>
      <c r="E41" s="55">
        <v>4</v>
      </c>
    </row>
    <row r="42" spans="1:5" x14ac:dyDescent="0.2">
      <c r="A42" s="53">
        <v>19</v>
      </c>
      <c r="B42" s="51" t="s">
        <v>87</v>
      </c>
      <c r="C42" s="51" t="s">
        <v>59</v>
      </c>
      <c r="D42" s="54">
        <v>38.97</v>
      </c>
      <c r="E42" s="55">
        <v>5</v>
      </c>
    </row>
    <row r="43" spans="1:5" x14ac:dyDescent="0.2">
      <c r="A43" s="53">
        <v>16</v>
      </c>
      <c r="B43" s="51" t="s">
        <v>85</v>
      </c>
      <c r="C43" s="51" t="s">
        <v>59</v>
      </c>
      <c r="D43" s="54">
        <v>38.93</v>
      </c>
      <c r="E43" s="55">
        <v>6</v>
      </c>
    </row>
    <row r="44" spans="1:5" x14ac:dyDescent="0.2">
      <c r="A44" s="53">
        <v>18</v>
      </c>
      <c r="B44" s="51" t="s">
        <v>73</v>
      </c>
      <c r="C44" s="51" t="s">
        <v>49</v>
      </c>
      <c r="D44" s="54">
        <v>38.28</v>
      </c>
      <c r="E44" s="55">
        <v>7</v>
      </c>
    </row>
    <row r="45" spans="1:5" x14ac:dyDescent="0.2">
      <c r="A45" s="53">
        <v>17</v>
      </c>
      <c r="B45" s="51" t="s">
        <v>69</v>
      </c>
      <c r="C45" s="51" t="s">
        <v>50</v>
      </c>
      <c r="D45" s="54">
        <v>38.119999999999997</v>
      </c>
      <c r="E45" s="55">
        <v>8</v>
      </c>
    </row>
    <row r="46" spans="1:5" x14ac:dyDescent="0.2">
      <c r="A46" s="53">
        <v>29</v>
      </c>
      <c r="B46" s="51" t="s">
        <v>64</v>
      </c>
      <c r="C46" s="51" t="s">
        <v>46</v>
      </c>
      <c r="D46" s="54">
        <v>38.11</v>
      </c>
      <c r="E46" s="55">
        <v>1</v>
      </c>
    </row>
    <row r="47" spans="1:5" x14ac:dyDescent="0.2">
      <c r="A47" s="53">
        <v>22</v>
      </c>
      <c r="B47" s="51" t="s">
        <v>90</v>
      </c>
      <c r="C47" s="51" t="s">
        <v>61</v>
      </c>
      <c r="D47" s="54">
        <v>38.01</v>
      </c>
      <c r="E47" s="55">
        <v>2</v>
      </c>
    </row>
    <row r="48" spans="1:5" x14ac:dyDescent="0.2">
      <c r="A48" s="53">
        <v>28</v>
      </c>
      <c r="B48" s="51" t="s">
        <v>67</v>
      </c>
      <c r="C48" s="51" t="s">
        <v>49</v>
      </c>
      <c r="D48" s="54">
        <v>36.26</v>
      </c>
      <c r="E48" s="55">
        <v>3</v>
      </c>
    </row>
    <row r="49" spans="1:8" x14ac:dyDescent="0.2">
      <c r="A49" s="53">
        <v>23</v>
      </c>
      <c r="B49" s="51" t="s">
        <v>91</v>
      </c>
      <c r="C49" s="51" t="s">
        <v>62</v>
      </c>
      <c r="D49" s="54">
        <v>35.82</v>
      </c>
      <c r="E49" s="55">
        <v>4</v>
      </c>
    </row>
    <row r="50" spans="1:8" s="58" customFormat="1" x14ac:dyDescent="0.2">
      <c r="A50" s="53">
        <v>27</v>
      </c>
      <c r="B50" s="51" t="s">
        <v>71</v>
      </c>
      <c r="C50" s="51" t="s">
        <v>51</v>
      </c>
      <c r="D50" s="54">
        <v>35.03</v>
      </c>
      <c r="E50" s="55">
        <v>5</v>
      </c>
      <c r="F50" s="59"/>
    </row>
    <row r="51" spans="1:8" x14ac:dyDescent="0.2">
      <c r="A51" s="53">
        <v>24</v>
      </c>
      <c r="B51" s="51" t="s">
        <v>88</v>
      </c>
      <c r="C51" s="51" t="s">
        <v>22</v>
      </c>
      <c r="D51" s="54">
        <v>34.53</v>
      </c>
      <c r="E51" s="55">
        <v>6</v>
      </c>
    </row>
    <row r="52" spans="1:8" x14ac:dyDescent="0.2">
      <c r="A52" s="53">
        <v>26</v>
      </c>
      <c r="B52" s="51" t="s">
        <v>84</v>
      </c>
      <c r="C52" s="51" t="s">
        <v>58</v>
      </c>
      <c r="D52" s="54">
        <v>34</v>
      </c>
      <c r="E52" s="55">
        <v>7</v>
      </c>
    </row>
    <row r="53" spans="1:8" x14ac:dyDescent="0.2">
      <c r="A53" s="53">
        <v>25</v>
      </c>
      <c r="B53" s="51" t="s">
        <v>63</v>
      </c>
      <c r="C53" s="51" t="s">
        <v>45</v>
      </c>
      <c r="D53" s="54">
        <v>33.33</v>
      </c>
      <c r="E53" s="55">
        <v>8</v>
      </c>
    </row>
    <row r="56" spans="1:8" x14ac:dyDescent="0.2">
      <c r="D56" s="54"/>
    </row>
    <row r="57" spans="1:8" x14ac:dyDescent="0.2">
      <c r="A57" s="65" t="s">
        <v>338</v>
      </c>
      <c r="B57" s="48" t="s">
        <v>3</v>
      </c>
      <c r="D57" s="50" t="s">
        <v>1</v>
      </c>
      <c r="F57" s="52" t="s">
        <v>358</v>
      </c>
      <c r="H57" s="51">
        <v>5</v>
      </c>
    </row>
    <row r="58" spans="1:8" x14ac:dyDescent="0.2">
      <c r="A58" s="53">
        <v>1</v>
      </c>
      <c r="B58" s="51" t="s">
        <v>198</v>
      </c>
      <c r="C58" s="51" t="s">
        <v>361</v>
      </c>
      <c r="D58" s="54">
        <v>41.13</v>
      </c>
      <c r="E58" s="55">
        <v>5</v>
      </c>
    </row>
    <row r="59" spans="1:8" x14ac:dyDescent="0.2">
      <c r="A59" s="53">
        <v>2</v>
      </c>
      <c r="B59" s="51" t="s">
        <v>197</v>
      </c>
      <c r="C59" s="51" t="s">
        <v>361</v>
      </c>
      <c r="D59" s="54">
        <v>40</v>
      </c>
      <c r="E59" s="55">
        <v>6</v>
      </c>
    </row>
    <row r="60" spans="1:8" x14ac:dyDescent="0.2">
      <c r="A60" s="53">
        <v>3</v>
      </c>
      <c r="B60" s="51" t="s">
        <v>196</v>
      </c>
      <c r="C60" s="51" t="s">
        <v>168</v>
      </c>
      <c r="D60" s="54">
        <v>39.92</v>
      </c>
      <c r="E60" s="55">
        <v>2</v>
      </c>
    </row>
    <row r="61" spans="1:8" x14ac:dyDescent="0.2">
      <c r="A61" s="53">
        <v>4</v>
      </c>
      <c r="B61" s="51" t="s">
        <v>194</v>
      </c>
      <c r="C61" s="51" t="s">
        <v>195</v>
      </c>
      <c r="D61" s="54">
        <v>39.6</v>
      </c>
      <c r="E61" s="55">
        <v>3</v>
      </c>
    </row>
    <row r="62" spans="1:8" x14ac:dyDescent="0.2">
      <c r="A62" s="53">
        <v>5</v>
      </c>
      <c r="B62" s="51" t="s">
        <v>193</v>
      </c>
      <c r="C62" s="51" t="s">
        <v>109</v>
      </c>
      <c r="D62" s="54">
        <v>39.53</v>
      </c>
      <c r="E62" s="55">
        <v>4</v>
      </c>
    </row>
    <row r="63" spans="1:8" x14ac:dyDescent="0.2">
      <c r="A63" s="53">
        <v>6</v>
      </c>
      <c r="B63" s="51" t="s">
        <v>191</v>
      </c>
      <c r="C63" s="51" t="s">
        <v>192</v>
      </c>
      <c r="D63" s="54">
        <v>39.479999999999997</v>
      </c>
      <c r="E63" s="55">
        <v>1</v>
      </c>
    </row>
    <row r="64" spans="1:8" x14ac:dyDescent="0.2">
      <c r="A64" s="53">
        <v>7</v>
      </c>
      <c r="B64" s="51" t="s">
        <v>190</v>
      </c>
      <c r="C64" s="51" t="s">
        <v>185</v>
      </c>
      <c r="D64" s="54">
        <v>39.200000000000003</v>
      </c>
      <c r="E64" s="55">
        <v>2</v>
      </c>
    </row>
    <row r="65" spans="1:5" x14ac:dyDescent="0.2">
      <c r="A65" s="53">
        <v>8</v>
      </c>
      <c r="B65" s="51" t="s">
        <v>189</v>
      </c>
      <c r="C65" s="51" t="s">
        <v>15</v>
      </c>
      <c r="D65" s="54">
        <v>39.119999999999997</v>
      </c>
      <c r="E65" s="55">
        <v>3</v>
      </c>
    </row>
    <row r="66" spans="1:5" x14ac:dyDescent="0.2">
      <c r="A66" s="53">
        <v>9</v>
      </c>
      <c r="B66" s="51" t="s">
        <v>188</v>
      </c>
      <c r="C66" s="51" t="s">
        <v>162</v>
      </c>
      <c r="D66" s="54">
        <v>38.909999999999997</v>
      </c>
      <c r="E66" s="55">
        <v>4</v>
      </c>
    </row>
    <row r="67" spans="1:5" x14ac:dyDescent="0.2">
      <c r="A67" s="53">
        <v>10</v>
      </c>
      <c r="B67" s="51" t="s">
        <v>186</v>
      </c>
      <c r="C67" s="51" t="s">
        <v>187</v>
      </c>
      <c r="D67" s="54">
        <v>38.44</v>
      </c>
      <c r="E67" s="55">
        <v>5</v>
      </c>
    </row>
    <row r="68" spans="1:5" x14ac:dyDescent="0.2">
      <c r="A68" s="53">
        <v>11</v>
      </c>
      <c r="B68" s="51" t="s">
        <v>184</v>
      </c>
      <c r="C68" s="51" t="s">
        <v>185</v>
      </c>
      <c r="D68" s="54">
        <v>38.15</v>
      </c>
      <c r="E68" s="55">
        <v>6</v>
      </c>
    </row>
    <row r="69" spans="1:5" x14ac:dyDescent="0.2">
      <c r="A69" s="53">
        <v>12</v>
      </c>
      <c r="B69" s="51" t="s">
        <v>183</v>
      </c>
      <c r="C69" s="51" t="s">
        <v>174</v>
      </c>
      <c r="D69" s="54">
        <v>38.01</v>
      </c>
      <c r="E69" s="55">
        <v>7</v>
      </c>
    </row>
    <row r="70" spans="1:5" x14ac:dyDescent="0.2">
      <c r="A70" s="53">
        <v>13</v>
      </c>
      <c r="B70" s="51" t="s">
        <v>181</v>
      </c>
      <c r="C70" s="51" t="s">
        <v>15</v>
      </c>
      <c r="D70" s="54">
        <v>38</v>
      </c>
      <c r="E70" s="55">
        <v>8</v>
      </c>
    </row>
    <row r="71" spans="1:5" x14ac:dyDescent="0.2">
      <c r="A71" s="53">
        <v>14</v>
      </c>
      <c r="B71" s="51" t="s">
        <v>182</v>
      </c>
      <c r="C71" s="51" t="s">
        <v>23</v>
      </c>
      <c r="D71" s="54">
        <v>38</v>
      </c>
      <c r="E71" s="55">
        <v>1</v>
      </c>
    </row>
    <row r="72" spans="1:5" x14ac:dyDescent="0.2">
      <c r="A72" s="53">
        <v>15</v>
      </c>
      <c r="B72" s="51" t="s">
        <v>180</v>
      </c>
      <c r="C72" s="51" t="s">
        <v>166</v>
      </c>
      <c r="D72" s="54">
        <v>37.6</v>
      </c>
      <c r="E72" s="55">
        <v>2</v>
      </c>
    </row>
    <row r="73" spans="1:5" x14ac:dyDescent="0.2">
      <c r="A73" s="53">
        <v>16</v>
      </c>
      <c r="B73" s="51" t="s">
        <v>179</v>
      </c>
      <c r="C73" s="51" t="s">
        <v>164</v>
      </c>
      <c r="D73" s="54">
        <v>37.47</v>
      </c>
      <c r="E73" s="55">
        <v>3</v>
      </c>
    </row>
    <row r="74" spans="1:5" x14ac:dyDescent="0.2">
      <c r="A74" s="53">
        <v>17</v>
      </c>
      <c r="B74" s="51" t="s">
        <v>178</v>
      </c>
      <c r="C74" s="51" t="s">
        <v>57</v>
      </c>
      <c r="D74" s="54">
        <v>37.39</v>
      </c>
      <c r="E74" s="55">
        <v>4</v>
      </c>
    </row>
    <row r="75" spans="1:5" x14ac:dyDescent="0.2">
      <c r="A75" s="53">
        <v>18</v>
      </c>
      <c r="B75" s="51" t="s">
        <v>177</v>
      </c>
      <c r="C75" s="51" t="s">
        <v>15</v>
      </c>
      <c r="D75" s="54">
        <v>37.229999999999997</v>
      </c>
      <c r="E75" s="55">
        <v>5</v>
      </c>
    </row>
    <row r="76" spans="1:5" x14ac:dyDescent="0.2">
      <c r="A76" s="53">
        <v>19</v>
      </c>
      <c r="B76" s="51" t="s">
        <v>176</v>
      </c>
      <c r="C76" s="51" t="s">
        <v>164</v>
      </c>
      <c r="D76" s="54">
        <v>37</v>
      </c>
      <c r="E76" s="55">
        <v>6</v>
      </c>
    </row>
    <row r="77" spans="1:5" x14ac:dyDescent="0.2">
      <c r="A77" s="53">
        <v>20</v>
      </c>
      <c r="B77" s="51" t="s">
        <v>175</v>
      </c>
      <c r="C77" s="51" t="s">
        <v>115</v>
      </c>
      <c r="D77" s="54">
        <v>36.840000000000003</v>
      </c>
      <c r="E77" s="55">
        <v>7</v>
      </c>
    </row>
    <row r="78" spans="1:5" x14ac:dyDescent="0.2">
      <c r="A78" s="53">
        <v>21</v>
      </c>
      <c r="B78" s="51" t="s">
        <v>173</v>
      </c>
      <c r="C78" s="51" t="s">
        <v>174</v>
      </c>
      <c r="D78" s="54">
        <v>36.770000000000003</v>
      </c>
      <c r="E78" s="55">
        <v>8</v>
      </c>
    </row>
    <row r="79" spans="1:5" x14ac:dyDescent="0.2">
      <c r="A79" s="53">
        <v>22</v>
      </c>
      <c r="B79" s="51" t="s">
        <v>172</v>
      </c>
      <c r="C79" s="51" t="s">
        <v>12</v>
      </c>
      <c r="D79" s="54">
        <v>36.67</v>
      </c>
      <c r="E79" s="55">
        <v>1</v>
      </c>
    </row>
    <row r="80" spans="1:5" x14ac:dyDescent="0.2">
      <c r="A80" s="53">
        <v>23</v>
      </c>
      <c r="B80" s="51" t="s">
        <v>171</v>
      </c>
      <c r="C80" s="51" t="s">
        <v>23</v>
      </c>
      <c r="D80" s="54">
        <v>36.659999999999997</v>
      </c>
      <c r="E80" s="55">
        <v>2</v>
      </c>
    </row>
    <row r="81" spans="1:5" x14ac:dyDescent="0.2">
      <c r="A81" s="53">
        <v>24</v>
      </c>
      <c r="B81" s="51" t="s">
        <v>170</v>
      </c>
      <c r="C81" s="51" t="s">
        <v>115</v>
      </c>
      <c r="D81" s="54">
        <v>36.520000000000003</v>
      </c>
      <c r="E81" s="55">
        <v>3</v>
      </c>
    </row>
    <row r="82" spans="1:5" x14ac:dyDescent="0.2">
      <c r="A82" s="53">
        <v>25</v>
      </c>
      <c r="B82" s="51" t="s">
        <v>169</v>
      </c>
      <c r="C82" s="51" t="s">
        <v>147</v>
      </c>
      <c r="D82" s="54">
        <v>36.369999999999997</v>
      </c>
      <c r="E82" s="55">
        <v>4</v>
      </c>
    </row>
    <row r="83" spans="1:5" x14ac:dyDescent="0.2">
      <c r="A83" s="53">
        <v>26</v>
      </c>
      <c r="B83" s="51" t="s">
        <v>167</v>
      </c>
      <c r="C83" s="51" t="s">
        <v>168</v>
      </c>
      <c r="D83" s="54">
        <v>36.270000000000003</v>
      </c>
      <c r="E83" s="55">
        <v>5</v>
      </c>
    </row>
    <row r="84" spans="1:5" x14ac:dyDescent="0.2">
      <c r="A84" s="53">
        <v>27</v>
      </c>
      <c r="B84" s="51" t="s">
        <v>165</v>
      </c>
      <c r="C84" s="51" t="s">
        <v>166</v>
      </c>
      <c r="D84" s="54">
        <v>36.06</v>
      </c>
      <c r="E84" s="55">
        <v>6</v>
      </c>
    </row>
    <row r="85" spans="1:5" x14ac:dyDescent="0.2">
      <c r="A85" s="53">
        <v>28</v>
      </c>
      <c r="B85" s="51" t="s">
        <v>163</v>
      </c>
      <c r="C85" s="51" t="s">
        <v>164</v>
      </c>
      <c r="D85" s="54">
        <v>36</v>
      </c>
      <c r="E85" s="55">
        <v>7</v>
      </c>
    </row>
    <row r="86" spans="1:5" x14ac:dyDescent="0.2">
      <c r="A86" s="53">
        <v>29</v>
      </c>
      <c r="B86" s="51" t="s">
        <v>159</v>
      </c>
      <c r="C86" s="51" t="s">
        <v>160</v>
      </c>
      <c r="D86" s="54">
        <v>35.61</v>
      </c>
      <c r="E86" s="55">
        <v>8</v>
      </c>
    </row>
    <row r="87" spans="1:5" x14ac:dyDescent="0.2">
      <c r="A87" s="53">
        <v>30</v>
      </c>
      <c r="B87" s="51" t="s">
        <v>161</v>
      </c>
      <c r="C87" s="51" t="s">
        <v>162</v>
      </c>
      <c r="D87" s="54">
        <v>35.61</v>
      </c>
      <c r="E87" s="55">
        <v>1</v>
      </c>
    </row>
    <row r="88" spans="1:5" x14ac:dyDescent="0.2">
      <c r="A88" s="53">
        <v>31</v>
      </c>
      <c r="B88" s="51" t="s">
        <v>158</v>
      </c>
      <c r="C88" s="51" t="s">
        <v>98</v>
      </c>
      <c r="D88" s="54">
        <v>35.22</v>
      </c>
      <c r="E88" s="55">
        <v>2</v>
      </c>
    </row>
    <row r="89" spans="1:5" x14ac:dyDescent="0.2">
      <c r="A89" s="53">
        <v>32</v>
      </c>
      <c r="B89" s="51" t="s">
        <v>156</v>
      </c>
      <c r="C89" s="51" t="s">
        <v>157</v>
      </c>
      <c r="D89" s="54">
        <v>33.840000000000003</v>
      </c>
      <c r="E89" s="55">
        <v>3</v>
      </c>
    </row>
    <row r="90" spans="1:5" x14ac:dyDescent="0.2">
      <c r="A90" s="53">
        <v>33</v>
      </c>
      <c r="B90" s="51" t="s">
        <v>154</v>
      </c>
      <c r="C90" s="51" t="s">
        <v>155</v>
      </c>
      <c r="D90" s="54">
        <v>33.72</v>
      </c>
      <c r="E90" s="55">
        <v>4</v>
      </c>
    </row>
    <row r="91" spans="1:5" x14ac:dyDescent="0.2">
      <c r="A91" s="53">
        <v>34</v>
      </c>
      <c r="B91" s="51" t="s">
        <v>152</v>
      </c>
      <c r="C91" s="51" t="s">
        <v>153</v>
      </c>
      <c r="D91" s="54">
        <v>33.47</v>
      </c>
      <c r="E91" s="55">
        <v>5</v>
      </c>
    </row>
    <row r="92" spans="1:5" x14ac:dyDescent="0.2">
      <c r="A92" s="53">
        <v>35</v>
      </c>
      <c r="B92" s="51" t="s">
        <v>151</v>
      </c>
      <c r="C92" s="51" t="s">
        <v>98</v>
      </c>
      <c r="D92" s="54">
        <v>33.119999999999997</v>
      </c>
      <c r="E92" s="55">
        <v>6</v>
      </c>
    </row>
    <row r="93" spans="1:5" x14ac:dyDescent="0.2">
      <c r="A93" s="53">
        <v>36</v>
      </c>
      <c r="B93" s="51" t="s">
        <v>150</v>
      </c>
      <c r="C93" s="51" t="s">
        <v>8</v>
      </c>
      <c r="D93" s="54">
        <v>33.090000000000003</v>
      </c>
      <c r="E93" s="55">
        <v>7</v>
      </c>
    </row>
    <row r="94" spans="1:5" x14ac:dyDescent="0.2">
      <c r="A94" s="53">
        <v>37</v>
      </c>
      <c r="B94" s="51" t="s">
        <v>148</v>
      </c>
      <c r="C94" s="51" t="s">
        <v>149</v>
      </c>
      <c r="D94" s="54">
        <v>32.5</v>
      </c>
      <c r="E94" s="55">
        <v>8</v>
      </c>
    </row>
    <row r="96" spans="1:5" x14ac:dyDescent="0.2">
      <c r="A96" s="66"/>
      <c r="C96" s="49"/>
    </row>
    <row r="97" spans="1:8" x14ac:dyDescent="0.2">
      <c r="A97" s="65" t="s">
        <v>339</v>
      </c>
      <c r="B97" s="48" t="s">
        <v>4</v>
      </c>
      <c r="D97" s="50" t="s">
        <v>1</v>
      </c>
      <c r="F97" s="52" t="s">
        <v>358</v>
      </c>
      <c r="H97" s="51">
        <v>5</v>
      </c>
    </row>
    <row r="98" spans="1:8" ht="11.45" customHeight="1" x14ac:dyDescent="0.2">
      <c r="A98" s="53">
        <v>1</v>
      </c>
      <c r="B98" s="67" t="s">
        <v>333</v>
      </c>
      <c r="C98" s="56" t="s">
        <v>22</v>
      </c>
      <c r="D98" s="57">
        <v>38</v>
      </c>
      <c r="E98" s="53">
        <v>1</v>
      </c>
    </row>
    <row r="99" spans="1:8" ht="11.45" customHeight="1" x14ac:dyDescent="0.2">
      <c r="A99" s="53">
        <v>2</v>
      </c>
      <c r="B99" s="56" t="s">
        <v>143</v>
      </c>
      <c r="C99" s="56" t="s">
        <v>115</v>
      </c>
      <c r="D99" s="57">
        <v>38</v>
      </c>
      <c r="E99" s="53">
        <v>2</v>
      </c>
    </row>
    <row r="100" spans="1:8" ht="11.45" customHeight="1" x14ac:dyDescent="0.2">
      <c r="A100" s="53">
        <v>3</v>
      </c>
      <c r="B100" s="56" t="s">
        <v>142</v>
      </c>
      <c r="C100" s="56" t="s">
        <v>9</v>
      </c>
      <c r="D100" s="57">
        <v>37.89</v>
      </c>
      <c r="E100" s="53">
        <v>3</v>
      </c>
    </row>
    <row r="101" spans="1:8" ht="11.45" customHeight="1" x14ac:dyDescent="0.2">
      <c r="A101" s="53">
        <v>4</v>
      </c>
      <c r="B101" s="56" t="s">
        <v>141</v>
      </c>
      <c r="C101" s="56" t="s">
        <v>133</v>
      </c>
      <c r="D101" s="57">
        <v>37.869999999999997</v>
      </c>
      <c r="E101" s="53">
        <v>4</v>
      </c>
    </row>
    <row r="102" spans="1:8" ht="11.45" customHeight="1" x14ac:dyDescent="0.2">
      <c r="A102" s="53">
        <v>5</v>
      </c>
      <c r="B102" s="56" t="s">
        <v>140</v>
      </c>
      <c r="C102" s="56" t="s">
        <v>61</v>
      </c>
      <c r="D102" s="57">
        <v>37.61</v>
      </c>
      <c r="E102" s="53">
        <v>5</v>
      </c>
    </row>
    <row r="103" spans="1:8" x14ac:dyDescent="0.2">
      <c r="A103" s="53">
        <v>6</v>
      </c>
      <c r="B103" s="56" t="s">
        <v>138</v>
      </c>
      <c r="C103" s="56" t="s">
        <v>362</v>
      </c>
      <c r="D103" s="57">
        <v>37.49</v>
      </c>
      <c r="E103" s="53">
        <v>7</v>
      </c>
    </row>
    <row r="104" spans="1:8" x14ac:dyDescent="0.2">
      <c r="A104" s="53">
        <v>7</v>
      </c>
      <c r="B104" s="56" t="s">
        <v>135</v>
      </c>
      <c r="C104" s="56" t="s">
        <v>22</v>
      </c>
      <c r="D104" s="57">
        <v>37.42</v>
      </c>
      <c r="E104" s="53">
        <v>8</v>
      </c>
    </row>
    <row r="105" spans="1:8" x14ac:dyDescent="0.2">
      <c r="A105" s="53">
        <v>8</v>
      </c>
      <c r="B105" s="56" t="s">
        <v>136</v>
      </c>
      <c r="C105" s="56" t="s">
        <v>137</v>
      </c>
      <c r="D105" s="57">
        <v>37.42</v>
      </c>
      <c r="E105" s="55">
        <v>1</v>
      </c>
    </row>
    <row r="106" spans="1:8" x14ac:dyDescent="0.2">
      <c r="A106" s="53">
        <v>9</v>
      </c>
      <c r="B106" s="56" t="s">
        <v>134</v>
      </c>
      <c r="C106" s="56" t="s">
        <v>17</v>
      </c>
      <c r="D106" s="57">
        <v>37.32</v>
      </c>
      <c r="E106" s="55">
        <v>2</v>
      </c>
    </row>
    <row r="107" spans="1:8" x14ac:dyDescent="0.2">
      <c r="A107" s="53">
        <v>10</v>
      </c>
      <c r="B107" s="56" t="s">
        <v>132</v>
      </c>
      <c r="C107" s="56" t="s">
        <v>133</v>
      </c>
      <c r="D107" s="57">
        <v>37.25</v>
      </c>
      <c r="E107" s="55">
        <v>3</v>
      </c>
    </row>
    <row r="108" spans="1:8" x14ac:dyDescent="0.2">
      <c r="A108" s="53">
        <v>11</v>
      </c>
      <c r="B108" s="56" t="s">
        <v>130</v>
      </c>
      <c r="C108" s="56" t="s">
        <v>62</v>
      </c>
      <c r="D108" s="57">
        <v>37.229999999999997</v>
      </c>
      <c r="E108" s="55">
        <v>4</v>
      </c>
    </row>
    <row r="109" spans="1:8" x14ac:dyDescent="0.2">
      <c r="A109" s="53">
        <v>12</v>
      </c>
      <c r="B109" s="56" t="s">
        <v>131</v>
      </c>
      <c r="C109" s="56" t="s">
        <v>62</v>
      </c>
      <c r="D109" s="57">
        <v>37.229999999999997</v>
      </c>
      <c r="E109" s="55">
        <v>5</v>
      </c>
    </row>
    <row r="110" spans="1:8" x14ac:dyDescent="0.2">
      <c r="A110" s="53">
        <v>13</v>
      </c>
      <c r="B110" s="56" t="s">
        <v>129</v>
      </c>
      <c r="C110" s="56" t="s">
        <v>14</v>
      </c>
      <c r="D110" s="57">
        <v>37.06</v>
      </c>
      <c r="E110" s="55">
        <v>6</v>
      </c>
    </row>
    <row r="111" spans="1:8" x14ac:dyDescent="0.2">
      <c r="A111" s="53">
        <v>14</v>
      </c>
      <c r="B111" s="56" t="s">
        <v>127</v>
      </c>
      <c r="C111" s="56" t="s">
        <v>128</v>
      </c>
      <c r="D111" s="57">
        <v>37.020000000000003</v>
      </c>
      <c r="E111" s="55">
        <v>7</v>
      </c>
    </row>
    <row r="112" spans="1:8" x14ac:dyDescent="0.2">
      <c r="A112" s="53">
        <v>15</v>
      </c>
      <c r="B112" s="56" t="s">
        <v>126</v>
      </c>
      <c r="C112" s="56" t="s">
        <v>59</v>
      </c>
      <c r="D112" s="57">
        <v>36.659999999999997</v>
      </c>
      <c r="E112" s="55">
        <v>8</v>
      </c>
    </row>
    <row r="113" spans="1:5" x14ac:dyDescent="0.2">
      <c r="A113" s="53">
        <v>16</v>
      </c>
      <c r="B113" s="56" t="s">
        <v>125</v>
      </c>
      <c r="C113" s="56" t="s">
        <v>49</v>
      </c>
      <c r="D113" s="57">
        <v>36.5</v>
      </c>
      <c r="E113" s="55">
        <v>1</v>
      </c>
    </row>
    <row r="114" spans="1:5" x14ac:dyDescent="0.2">
      <c r="A114" s="53">
        <v>17</v>
      </c>
      <c r="B114" s="56" t="s">
        <v>124</v>
      </c>
      <c r="C114" s="56" t="s">
        <v>62</v>
      </c>
      <c r="D114" s="57">
        <v>36.450000000000003</v>
      </c>
      <c r="E114" s="55">
        <v>2</v>
      </c>
    </row>
    <row r="115" spans="1:5" x14ac:dyDescent="0.2">
      <c r="A115" s="53">
        <v>18</v>
      </c>
      <c r="B115" s="56" t="s">
        <v>123</v>
      </c>
      <c r="C115" s="56" t="s">
        <v>22</v>
      </c>
      <c r="D115" s="57">
        <v>36.44</v>
      </c>
      <c r="E115" s="55">
        <v>3</v>
      </c>
    </row>
    <row r="116" spans="1:5" x14ac:dyDescent="0.2">
      <c r="A116" s="53">
        <v>19</v>
      </c>
      <c r="B116" s="56" t="s">
        <v>122</v>
      </c>
      <c r="C116" s="56" t="s">
        <v>49</v>
      </c>
      <c r="D116" s="57">
        <v>36.29</v>
      </c>
      <c r="E116" s="55">
        <v>4</v>
      </c>
    </row>
    <row r="117" spans="1:5" x14ac:dyDescent="0.2">
      <c r="A117" s="53">
        <v>20</v>
      </c>
      <c r="B117" s="56" t="s">
        <v>121</v>
      </c>
      <c r="C117" s="56" t="s">
        <v>19</v>
      </c>
      <c r="D117" s="57">
        <v>36.17</v>
      </c>
      <c r="E117" s="55">
        <v>5</v>
      </c>
    </row>
    <row r="118" spans="1:5" x14ac:dyDescent="0.2">
      <c r="A118" s="53">
        <v>21</v>
      </c>
      <c r="B118" s="56" t="s">
        <v>119</v>
      </c>
      <c r="C118" s="56" t="s">
        <v>120</v>
      </c>
      <c r="D118" s="57">
        <v>35.76</v>
      </c>
      <c r="E118" s="55">
        <v>6</v>
      </c>
    </row>
    <row r="119" spans="1:5" x14ac:dyDescent="0.2">
      <c r="A119" s="53">
        <v>22</v>
      </c>
      <c r="B119" s="56" t="s">
        <v>118</v>
      </c>
      <c r="C119" s="56" t="s">
        <v>59</v>
      </c>
      <c r="D119" s="57">
        <v>35.64</v>
      </c>
      <c r="E119" s="55">
        <v>7</v>
      </c>
    </row>
    <row r="120" spans="1:5" x14ac:dyDescent="0.2">
      <c r="A120" s="53">
        <v>23</v>
      </c>
      <c r="B120" s="56" t="s">
        <v>116</v>
      </c>
      <c r="C120" s="56" t="s">
        <v>117</v>
      </c>
      <c r="D120" s="57">
        <v>35.53</v>
      </c>
      <c r="E120" s="55">
        <v>8</v>
      </c>
    </row>
    <row r="121" spans="1:5" x14ac:dyDescent="0.2">
      <c r="A121" s="53">
        <v>24</v>
      </c>
      <c r="B121" s="56" t="s">
        <v>114</v>
      </c>
      <c r="C121" s="56" t="s">
        <v>115</v>
      </c>
      <c r="D121" s="57">
        <v>35.5</v>
      </c>
      <c r="E121" s="55">
        <v>1</v>
      </c>
    </row>
    <row r="122" spans="1:5" x14ac:dyDescent="0.2">
      <c r="A122" s="53">
        <v>25</v>
      </c>
      <c r="B122" s="56" t="s">
        <v>112</v>
      </c>
      <c r="C122" s="56" t="s">
        <v>113</v>
      </c>
      <c r="D122" s="57">
        <v>35.200000000000003</v>
      </c>
      <c r="E122" s="55">
        <v>2</v>
      </c>
    </row>
    <row r="123" spans="1:5" x14ac:dyDescent="0.2">
      <c r="A123" s="53">
        <v>26</v>
      </c>
      <c r="B123" s="56" t="s">
        <v>111</v>
      </c>
      <c r="C123" s="56" t="s">
        <v>17</v>
      </c>
      <c r="D123" s="57">
        <v>35.049999999999997</v>
      </c>
      <c r="E123" s="55">
        <v>3</v>
      </c>
    </row>
    <row r="124" spans="1:5" x14ac:dyDescent="0.2">
      <c r="A124" s="53">
        <v>27</v>
      </c>
      <c r="B124" s="56" t="s">
        <v>110</v>
      </c>
      <c r="C124" s="56" t="s">
        <v>109</v>
      </c>
      <c r="D124" s="57">
        <v>35.049999999999997</v>
      </c>
      <c r="E124" s="55">
        <v>4</v>
      </c>
    </row>
    <row r="125" spans="1:5" x14ac:dyDescent="0.2">
      <c r="A125" s="53">
        <v>28</v>
      </c>
      <c r="B125" s="56" t="s">
        <v>108</v>
      </c>
      <c r="C125" s="56" t="s">
        <v>109</v>
      </c>
      <c r="D125" s="57">
        <v>34.82</v>
      </c>
      <c r="E125" s="55">
        <v>5</v>
      </c>
    </row>
    <row r="126" spans="1:5" x14ac:dyDescent="0.2">
      <c r="A126" s="53">
        <v>29</v>
      </c>
      <c r="B126" s="56" t="s">
        <v>107</v>
      </c>
      <c r="C126" s="56" t="s">
        <v>15</v>
      </c>
      <c r="D126" s="57">
        <v>34.75</v>
      </c>
      <c r="E126" s="55">
        <v>6</v>
      </c>
    </row>
    <row r="127" spans="1:5" x14ac:dyDescent="0.2">
      <c r="A127" s="53">
        <v>30</v>
      </c>
      <c r="B127" s="56" t="s">
        <v>105</v>
      </c>
      <c r="C127" s="56" t="s">
        <v>106</v>
      </c>
      <c r="D127" s="57">
        <v>34.659999999999997</v>
      </c>
      <c r="E127" s="55">
        <v>7</v>
      </c>
    </row>
    <row r="128" spans="1:5" x14ac:dyDescent="0.2">
      <c r="A128" s="53">
        <v>31</v>
      </c>
      <c r="B128" s="56" t="s">
        <v>104</v>
      </c>
      <c r="C128" s="56" t="s">
        <v>17</v>
      </c>
      <c r="D128" s="57">
        <v>34.56</v>
      </c>
      <c r="E128" s="55">
        <v>8</v>
      </c>
    </row>
    <row r="129" spans="1:8" x14ac:dyDescent="0.2">
      <c r="A129" s="53">
        <v>32</v>
      </c>
      <c r="B129" s="56" t="s">
        <v>103</v>
      </c>
      <c r="C129" s="56" t="s">
        <v>20</v>
      </c>
      <c r="D129" s="57">
        <v>34.44</v>
      </c>
      <c r="E129" s="55">
        <v>1</v>
      </c>
    </row>
    <row r="130" spans="1:8" x14ac:dyDescent="0.2">
      <c r="A130" s="53">
        <v>33</v>
      </c>
      <c r="B130" s="56" t="s">
        <v>102</v>
      </c>
      <c r="C130" s="56" t="s">
        <v>61</v>
      </c>
      <c r="D130" s="57">
        <v>34.229999999999997</v>
      </c>
      <c r="E130" s="55">
        <v>2</v>
      </c>
    </row>
    <row r="131" spans="1:8" x14ac:dyDescent="0.2">
      <c r="A131" s="53">
        <v>34</v>
      </c>
      <c r="B131" s="56" t="s">
        <v>101</v>
      </c>
      <c r="C131" s="56" t="s">
        <v>12</v>
      </c>
      <c r="D131" s="57">
        <v>34.11</v>
      </c>
      <c r="E131" s="55">
        <v>3</v>
      </c>
    </row>
    <row r="132" spans="1:8" x14ac:dyDescent="0.2">
      <c r="A132" s="53">
        <v>35</v>
      </c>
      <c r="B132" s="56" t="s">
        <v>99</v>
      </c>
      <c r="C132" s="56" t="s">
        <v>100</v>
      </c>
      <c r="D132" s="57">
        <v>33.97</v>
      </c>
      <c r="E132" s="55">
        <v>4</v>
      </c>
    </row>
    <row r="133" spans="1:8" x14ac:dyDescent="0.2">
      <c r="A133" s="53">
        <v>36</v>
      </c>
      <c r="B133" s="56" t="s">
        <v>97</v>
      </c>
      <c r="C133" s="56" t="s">
        <v>98</v>
      </c>
      <c r="D133" s="57">
        <v>33.630000000000003</v>
      </c>
      <c r="E133" s="55">
        <v>5</v>
      </c>
    </row>
    <row r="134" spans="1:8" x14ac:dyDescent="0.2">
      <c r="A134" s="53">
        <v>37</v>
      </c>
      <c r="B134" s="56" t="s">
        <v>95</v>
      </c>
      <c r="C134" s="56" t="s">
        <v>96</v>
      </c>
      <c r="D134" s="57">
        <v>32.39</v>
      </c>
      <c r="E134" s="55">
        <v>6</v>
      </c>
    </row>
    <row r="135" spans="1:8" x14ac:dyDescent="0.2">
      <c r="A135" s="53">
        <v>38</v>
      </c>
      <c r="B135" s="56" t="s">
        <v>94</v>
      </c>
      <c r="C135" s="56" t="s">
        <v>49</v>
      </c>
      <c r="D135" s="57">
        <v>32.28</v>
      </c>
      <c r="E135" s="55">
        <v>7</v>
      </c>
    </row>
    <row r="136" spans="1:8" x14ac:dyDescent="0.2">
      <c r="A136" s="53">
        <v>39</v>
      </c>
      <c r="B136" s="56" t="s">
        <v>92</v>
      </c>
      <c r="C136" s="56" t="s">
        <v>93</v>
      </c>
      <c r="D136" s="57">
        <v>31.53</v>
      </c>
      <c r="E136" s="55">
        <v>8</v>
      </c>
    </row>
    <row r="137" spans="1:8" x14ac:dyDescent="0.2">
      <c r="A137" s="66"/>
      <c r="C137" s="49"/>
    </row>
    <row r="139" spans="1:8" x14ac:dyDescent="0.2">
      <c r="A139" s="65" t="s">
        <v>340</v>
      </c>
      <c r="B139" s="48" t="s">
        <v>0</v>
      </c>
      <c r="D139" s="50" t="s">
        <v>5</v>
      </c>
      <c r="F139" s="52" t="s">
        <v>359</v>
      </c>
      <c r="H139" s="51">
        <v>2</v>
      </c>
    </row>
    <row r="140" spans="1:8" x14ac:dyDescent="0.2">
      <c r="A140" s="53">
        <v>1</v>
      </c>
      <c r="B140" s="56" t="s">
        <v>34</v>
      </c>
      <c r="C140" s="56" t="s">
        <v>15</v>
      </c>
      <c r="D140" s="57" t="s">
        <v>199</v>
      </c>
      <c r="E140" s="53">
        <v>3</v>
      </c>
    </row>
    <row r="141" spans="1:8" x14ac:dyDescent="0.2">
      <c r="A141" s="53">
        <v>2</v>
      </c>
      <c r="B141" s="56" t="s">
        <v>33</v>
      </c>
      <c r="C141" s="56" t="s">
        <v>16</v>
      </c>
      <c r="D141" s="57" t="s">
        <v>209</v>
      </c>
      <c r="E141" s="53">
        <v>4</v>
      </c>
    </row>
    <row r="142" spans="1:8" x14ac:dyDescent="0.2">
      <c r="A142" s="66">
        <v>3</v>
      </c>
      <c r="B142" s="56" t="s">
        <v>37</v>
      </c>
      <c r="C142" s="56" t="s">
        <v>19</v>
      </c>
      <c r="D142" s="57" t="s">
        <v>206</v>
      </c>
      <c r="E142" s="53">
        <v>5</v>
      </c>
    </row>
    <row r="143" spans="1:8" x14ac:dyDescent="0.2">
      <c r="A143" s="53">
        <v>4</v>
      </c>
      <c r="B143" s="56" t="s">
        <v>31</v>
      </c>
      <c r="C143" s="56" t="s">
        <v>12</v>
      </c>
      <c r="D143" s="57" t="s">
        <v>208</v>
      </c>
      <c r="E143" s="53">
        <v>1</v>
      </c>
    </row>
    <row r="144" spans="1:8" x14ac:dyDescent="0.2">
      <c r="A144" s="53">
        <v>5</v>
      </c>
      <c r="B144" s="56" t="s">
        <v>32</v>
      </c>
      <c r="C144" s="56" t="s">
        <v>15</v>
      </c>
      <c r="D144" s="57" t="s">
        <v>144</v>
      </c>
      <c r="E144" s="53">
        <v>2</v>
      </c>
    </row>
    <row r="145" spans="1:8" x14ac:dyDescent="0.2">
      <c r="A145" s="66">
        <v>6</v>
      </c>
      <c r="B145" s="56" t="s">
        <v>26</v>
      </c>
      <c r="C145" s="56" t="s">
        <v>10</v>
      </c>
      <c r="D145" s="57" t="s">
        <v>205</v>
      </c>
      <c r="E145" s="53">
        <v>3</v>
      </c>
    </row>
    <row r="146" spans="1:8" x14ac:dyDescent="0.2">
      <c r="A146" s="53">
        <v>7</v>
      </c>
      <c r="B146" s="56" t="s">
        <v>25</v>
      </c>
      <c r="C146" s="56" t="s">
        <v>9</v>
      </c>
      <c r="D146" s="57" t="s">
        <v>204</v>
      </c>
      <c r="E146" s="53">
        <v>4</v>
      </c>
    </row>
    <row r="147" spans="1:8" x14ac:dyDescent="0.2">
      <c r="A147" s="53">
        <v>8</v>
      </c>
      <c r="B147" s="56" t="s">
        <v>28</v>
      </c>
      <c r="C147" s="56" t="s">
        <v>12</v>
      </c>
      <c r="D147" s="57" t="s">
        <v>203</v>
      </c>
      <c r="E147" s="53">
        <v>5</v>
      </c>
    </row>
    <row r="148" spans="1:8" x14ac:dyDescent="0.2">
      <c r="A148" s="66">
        <v>9</v>
      </c>
      <c r="B148" s="56" t="s">
        <v>201</v>
      </c>
      <c r="C148" s="56" t="s">
        <v>17</v>
      </c>
      <c r="D148" s="57" t="s">
        <v>202</v>
      </c>
      <c r="E148" s="53">
        <v>6</v>
      </c>
    </row>
    <row r="149" spans="1:8" x14ac:dyDescent="0.2">
      <c r="A149" s="53">
        <v>10</v>
      </c>
      <c r="B149" s="56" t="s">
        <v>24</v>
      </c>
      <c r="C149" s="56" t="s">
        <v>8</v>
      </c>
      <c r="D149" s="57" t="s">
        <v>207</v>
      </c>
      <c r="E149" s="53">
        <v>7</v>
      </c>
    </row>
    <row r="150" spans="1:8" x14ac:dyDescent="0.2">
      <c r="A150" s="53">
        <v>11</v>
      </c>
      <c r="B150" s="56" t="s">
        <v>30</v>
      </c>
      <c r="C150" s="56" t="s">
        <v>14</v>
      </c>
      <c r="D150" s="57" t="s">
        <v>200</v>
      </c>
      <c r="E150" s="53">
        <v>8</v>
      </c>
    </row>
    <row r="152" spans="1:8" x14ac:dyDescent="0.2">
      <c r="A152" s="47" t="s">
        <v>341</v>
      </c>
      <c r="B152" s="48" t="s">
        <v>2</v>
      </c>
      <c r="C152" s="50"/>
      <c r="D152" s="50" t="s">
        <v>5</v>
      </c>
      <c r="F152" s="52" t="s">
        <v>356</v>
      </c>
      <c r="H152" s="51">
        <v>3</v>
      </c>
    </row>
    <row r="153" spans="1:8" x14ac:dyDescent="0.2">
      <c r="A153" s="53">
        <v>1</v>
      </c>
      <c r="B153" s="68" t="s">
        <v>77</v>
      </c>
      <c r="C153" s="68" t="s">
        <v>17</v>
      </c>
      <c r="D153" s="54" t="s">
        <v>235</v>
      </c>
      <c r="E153" s="53">
        <v>2</v>
      </c>
    </row>
    <row r="154" spans="1:8" x14ac:dyDescent="0.2">
      <c r="A154" s="66">
        <v>2</v>
      </c>
      <c r="B154" s="68" t="s">
        <v>233</v>
      </c>
      <c r="C154" s="68" t="s">
        <v>17</v>
      </c>
      <c r="D154" s="54" t="s">
        <v>234</v>
      </c>
      <c r="E154" s="53">
        <v>3</v>
      </c>
    </row>
    <row r="155" spans="1:8" x14ac:dyDescent="0.2">
      <c r="A155" s="53">
        <v>3</v>
      </c>
      <c r="B155" s="68" t="s">
        <v>86</v>
      </c>
      <c r="C155" s="68" t="s">
        <v>60</v>
      </c>
      <c r="D155" s="54" t="s">
        <v>232</v>
      </c>
      <c r="E155" s="53">
        <v>4</v>
      </c>
    </row>
    <row r="156" spans="1:8" x14ac:dyDescent="0.2">
      <c r="A156" s="53">
        <v>4</v>
      </c>
      <c r="B156" s="68" t="s">
        <v>79</v>
      </c>
      <c r="C156" s="68" t="s">
        <v>49</v>
      </c>
      <c r="D156" s="54" t="s">
        <v>231</v>
      </c>
      <c r="E156" s="53">
        <v>5</v>
      </c>
    </row>
    <row r="157" spans="1:8" x14ac:dyDescent="0.2">
      <c r="A157" s="66">
        <v>5</v>
      </c>
      <c r="B157" s="68" t="s">
        <v>66</v>
      </c>
      <c r="C157" s="68" t="s">
        <v>48</v>
      </c>
      <c r="D157" s="54" t="s">
        <v>230</v>
      </c>
      <c r="E157" s="53">
        <v>6</v>
      </c>
    </row>
    <row r="158" spans="1:8" x14ac:dyDescent="0.2">
      <c r="A158" s="53">
        <v>6</v>
      </c>
      <c r="B158" s="68" t="s">
        <v>70</v>
      </c>
      <c r="C158" s="68" t="s">
        <v>19</v>
      </c>
      <c r="D158" s="54" t="s">
        <v>229</v>
      </c>
      <c r="E158" s="53">
        <v>7</v>
      </c>
    </row>
    <row r="159" spans="1:8" x14ac:dyDescent="0.2">
      <c r="A159" s="53">
        <v>7</v>
      </c>
      <c r="B159" s="68" t="s">
        <v>75</v>
      </c>
      <c r="C159" s="68" t="s">
        <v>15</v>
      </c>
      <c r="D159" s="54" t="s">
        <v>228</v>
      </c>
      <c r="E159" s="55">
        <v>1</v>
      </c>
    </row>
    <row r="160" spans="1:8" x14ac:dyDescent="0.2">
      <c r="A160" s="66">
        <v>8</v>
      </c>
      <c r="B160" s="68" t="s">
        <v>72</v>
      </c>
      <c r="C160" s="68" t="s">
        <v>52</v>
      </c>
      <c r="D160" s="54" t="s">
        <v>227</v>
      </c>
      <c r="E160" s="55">
        <v>2</v>
      </c>
    </row>
    <row r="161" spans="1:5" x14ac:dyDescent="0.2">
      <c r="A161" s="53">
        <v>9</v>
      </c>
      <c r="B161" s="68" t="s">
        <v>224</v>
      </c>
      <c r="C161" s="68" t="s">
        <v>225</v>
      </c>
      <c r="D161" s="54" t="s">
        <v>226</v>
      </c>
      <c r="E161" s="55">
        <v>3</v>
      </c>
    </row>
    <row r="162" spans="1:5" x14ac:dyDescent="0.2">
      <c r="A162" s="53">
        <v>10</v>
      </c>
      <c r="B162" s="68" t="s">
        <v>74</v>
      </c>
      <c r="C162" s="68" t="s">
        <v>53</v>
      </c>
      <c r="D162" s="54" t="s">
        <v>223</v>
      </c>
      <c r="E162" s="55">
        <v>4</v>
      </c>
    </row>
    <row r="163" spans="1:5" x14ac:dyDescent="0.2">
      <c r="A163" s="66">
        <v>11</v>
      </c>
      <c r="B163" s="68" t="s">
        <v>89</v>
      </c>
      <c r="C163" s="68" t="s">
        <v>17</v>
      </c>
      <c r="D163" s="54" t="s">
        <v>222</v>
      </c>
      <c r="E163" s="55">
        <v>5</v>
      </c>
    </row>
    <row r="164" spans="1:5" x14ac:dyDescent="0.2">
      <c r="A164" s="53">
        <v>12</v>
      </c>
      <c r="B164" s="68" t="s">
        <v>68</v>
      </c>
      <c r="C164" s="68" t="s">
        <v>17</v>
      </c>
      <c r="D164" s="54" t="s">
        <v>221</v>
      </c>
      <c r="E164" s="55">
        <v>6</v>
      </c>
    </row>
    <row r="165" spans="1:5" x14ac:dyDescent="0.2">
      <c r="A165" s="53">
        <v>13</v>
      </c>
      <c r="B165" s="68" t="s">
        <v>85</v>
      </c>
      <c r="C165" s="68" t="s">
        <v>59</v>
      </c>
      <c r="D165" s="54" t="s">
        <v>220</v>
      </c>
      <c r="E165" s="55">
        <v>7</v>
      </c>
    </row>
    <row r="166" spans="1:5" x14ac:dyDescent="0.2">
      <c r="A166" s="66">
        <v>14</v>
      </c>
      <c r="B166" s="68" t="s">
        <v>63</v>
      </c>
      <c r="C166" s="68" t="s">
        <v>45</v>
      </c>
      <c r="D166" s="54" t="s">
        <v>219</v>
      </c>
      <c r="E166" s="55">
        <v>8</v>
      </c>
    </row>
    <row r="167" spans="1:5" x14ac:dyDescent="0.2">
      <c r="A167" s="53">
        <v>15</v>
      </c>
      <c r="B167" s="68" t="s">
        <v>73</v>
      </c>
      <c r="C167" s="68" t="s">
        <v>49</v>
      </c>
      <c r="D167" s="54" t="s">
        <v>218</v>
      </c>
      <c r="E167" s="55">
        <v>1</v>
      </c>
    </row>
    <row r="168" spans="1:5" x14ac:dyDescent="0.2">
      <c r="A168" s="53">
        <v>16</v>
      </c>
      <c r="B168" s="68" t="s">
        <v>64</v>
      </c>
      <c r="C168" s="68" t="s">
        <v>46</v>
      </c>
      <c r="D168" s="54" t="s">
        <v>217</v>
      </c>
      <c r="E168" s="55">
        <v>2</v>
      </c>
    </row>
    <row r="169" spans="1:5" x14ac:dyDescent="0.2">
      <c r="A169" s="66">
        <v>17</v>
      </c>
      <c r="B169" s="68" t="s">
        <v>76</v>
      </c>
      <c r="C169" s="68" t="s">
        <v>54</v>
      </c>
      <c r="D169" s="54" t="s">
        <v>216</v>
      </c>
      <c r="E169" s="55">
        <v>3</v>
      </c>
    </row>
    <row r="170" spans="1:5" x14ac:dyDescent="0.2">
      <c r="A170" s="53">
        <v>18</v>
      </c>
      <c r="B170" s="68" t="s">
        <v>90</v>
      </c>
      <c r="C170" s="68" t="s">
        <v>61</v>
      </c>
      <c r="D170" s="54" t="s">
        <v>215</v>
      </c>
      <c r="E170" s="55">
        <v>4</v>
      </c>
    </row>
    <row r="171" spans="1:5" x14ac:dyDescent="0.2">
      <c r="A171" s="53">
        <v>19</v>
      </c>
      <c r="B171" s="68" t="s">
        <v>213</v>
      </c>
      <c r="C171" s="68" t="s">
        <v>49</v>
      </c>
      <c r="D171" s="54" t="s">
        <v>214</v>
      </c>
      <c r="E171" s="55">
        <v>5</v>
      </c>
    </row>
    <row r="172" spans="1:5" x14ac:dyDescent="0.2">
      <c r="A172" s="66">
        <v>20</v>
      </c>
      <c r="B172" s="68" t="s">
        <v>84</v>
      </c>
      <c r="C172" s="68" t="s">
        <v>58</v>
      </c>
      <c r="D172" s="54" t="s">
        <v>212</v>
      </c>
      <c r="E172" s="55">
        <v>6</v>
      </c>
    </row>
    <row r="173" spans="1:5" x14ac:dyDescent="0.2">
      <c r="A173" s="53">
        <v>21</v>
      </c>
      <c r="B173" s="68" t="s">
        <v>67</v>
      </c>
      <c r="C173" s="68" t="s">
        <v>49</v>
      </c>
      <c r="D173" s="54" t="s">
        <v>211</v>
      </c>
      <c r="E173" s="55">
        <v>7</v>
      </c>
    </row>
    <row r="174" spans="1:5" x14ac:dyDescent="0.2">
      <c r="A174" s="53">
        <v>22</v>
      </c>
      <c r="B174" s="68" t="s">
        <v>88</v>
      </c>
      <c r="C174" s="68" t="s">
        <v>22</v>
      </c>
      <c r="D174" s="54" t="s">
        <v>210</v>
      </c>
      <c r="E174" s="55">
        <v>8</v>
      </c>
    </row>
    <row r="177" spans="1:8" x14ac:dyDescent="0.2">
      <c r="A177" s="65" t="s">
        <v>342</v>
      </c>
      <c r="B177" s="48" t="s">
        <v>3</v>
      </c>
      <c r="C177" s="50"/>
      <c r="D177" s="50" t="s">
        <v>5</v>
      </c>
      <c r="E177" s="55"/>
      <c r="F177" s="52" t="s">
        <v>356</v>
      </c>
      <c r="H177" s="51">
        <v>3</v>
      </c>
    </row>
    <row r="178" spans="1:8" x14ac:dyDescent="0.2">
      <c r="A178" s="53">
        <v>1</v>
      </c>
      <c r="B178" s="51" t="s">
        <v>170</v>
      </c>
      <c r="C178" s="51" t="s">
        <v>115</v>
      </c>
      <c r="D178" s="69" t="s">
        <v>144</v>
      </c>
      <c r="E178" s="55">
        <v>1</v>
      </c>
    </row>
    <row r="179" spans="1:8" x14ac:dyDescent="0.2">
      <c r="A179" s="53">
        <v>2</v>
      </c>
      <c r="B179" s="51" t="s">
        <v>184</v>
      </c>
      <c r="C179" s="51" t="s">
        <v>185</v>
      </c>
      <c r="D179" s="54" t="s">
        <v>255</v>
      </c>
      <c r="E179" s="55">
        <v>2</v>
      </c>
    </row>
    <row r="180" spans="1:8" x14ac:dyDescent="0.2">
      <c r="A180" s="53">
        <v>3</v>
      </c>
      <c r="B180" s="51" t="s">
        <v>159</v>
      </c>
      <c r="C180" s="51" t="s">
        <v>160</v>
      </c>
      <c r="D180" s="54" t="s">
        <v>253</v>
      </c>
      <c r="E180" s="55">
        <v>3</v>
      </c>
    </row>
    <row r="181" spans="1:8" x14ac:dyDescent="0.2">
      <c r="A181" s="53">
        <v>4</v>
      </c>
      <c r="B181" s="51" t="s">
        <v>196</v>
      </c>
      <c r="C181" s="51" t="s">
        <v>168</v>
      </c>
      <c r="D181" s="69" t="s">
        <v>335</v>
      </c>
      <c r="E181" s="55">
        <v>4</v>
      </c>
    </row>
    <row r="182" spans="1:8" x14ac:dyDescent="0.2">
      <c r="A182" s="53">
        <v>5</v>
      </c>
      <c r="B182" s="51" t="s">
        <v>169</v>
      </c>
      <c r="C182" s="51" t="s">
        <v>147</v>
      </c>
      <c r="D182" s="54" t="s">
        <v>251</v>
      </c>
      <c r="E182" s="55">
        <v>5</v>
      </c>
    </row>
    <row r="183" spans="1:8" x14ac:dyDescent="0.2">
      <c r="A183" s="53">
        <v>6</v>
      </c>
      <c r="B183" s="51" t="s">
        <v>177</v>
      </c>
      <c r="C183" s="51" t="s">
        <v>15</v>
      </c>
      <c r="D183" s="54" t="s">
        <v>252</v>
      </c>
      <c r="E183" s="55">
        <v>6</v>
      </c>
    </row>
    <row r="184" spans="1:8" x14ac:dyDescent="0.2">
      <c r="A184" s="53">
        <v>7</v>
      </c>
      <c r="B184" s="51" t="s">
        <v>180</v>
      </c>
      <c r="C184" s="51" t="s">
        <v>166</v>
      </c>
      <c r="D184" s="54" t="s">
        <v>254</v>
      </c>
      <c r="E184" s="55">
        <v>7</v>
      </c>
    </row>
    <row r="185" spans="1:8" x14ac:dyDescent="0.2">
      <c r="A185" s="53">
        <v>8</v>
      </c>
      <c r="B185" s="51" t="s">
        <v>183</v>
      </c>
      <c r="C185" s="51" t="s">
        <v>174</v>
      </c>
      <c r="D185" s="54" t="s">
        <v>256</v>
      </c>
      <c r="E185" s="55">
        <v>8</v>
      </c>
    </row>
    <row r="186" spans="1:8" x14ac:dyDescent="0.2">
      <c r="A186" s="53">
        <v>9</v>
      </c>
      <c r="B186" s="51" t="s">
        <v>167</v>
      </c>
      <c r="C186" s="51" t="s">
        <v>168</v>
      </c>
      <c r="D186" s="54" t="s">
        <v>250</v>
      </c>
      <c r="E186" s="55">
        <v>1</v>
      </c>
    </row>
    <row r="187" spans="1:8" x14ac:dyDescent="0.2">
      <c r="A187" s="53">
        <v>10</v>
      </c>
      <c r="B187" s="51" t="s">
        <v>165</v>
      </c>
      <c r="C187" s="51" t="s">
        <v>166</v>
      </c>
      <c r="D187" s="54" t="s">
        <v>248</v>
      </c>
      <c r="E187" s="55">
        <v>2</v>
      </c>
    </row>
    <row r="188" spans="1:8" x14ac:dyDescent="0.2">
      <c r="A188" s="53">
        <v>11</v>
      </c>
      <c r="B188" s="51" t="s">
        <v>188</v>
      </c>
      <c r="C188" s="51" t="s">
        <v>162</v>
      </c>
      <c r="D188" s="54" t="s">
        <v>247</v>
      </c>
      <c r="E188" s="55">
        <v>3</v>
      </c>
    </row>
    <row r="189" spans="1:8" x14ac:dyDescent="0.2">
      <c r="A189" s="53">
        <v>12</v>
      </c>
      <c r="B189" s="51" t="s">
        <v>175</v>
      </c>
      <c r="C189" s="51" t="s">
        <v>115</v>
      </c>
      <c r="D189" s="54" t="s">
        <v>245</v>
      </c>
      <c r="E189" s="55">
        <v>4</v>
      </c>
    </row>
    <row r="190" spans="1:8" x14ac:dyDescent="0.2">
      <c r="A190" s="53">
        <v>13</v>
      </c>
      <c r="B190" s="51" t="s">
        <v>150</v>
      </c>
      <c r="C190" s="51" t="s">
        <v>8</v>
      </c>
      <c r="D190" s="54" t="s">
        <v>244</v>
      </c>
      <c r="E190" s="55">
        <v>5</v>
      </c>
    </row>
    <row r="191" spans="1:8" x14ac:dyDescent="0.2">
      <c r="A191" s="53">
        <v>14</v>
      </c>
      <c r="B191" s="51" t="s">
        <v>171</v>
      </c>
      <c r="C191" s="51" t="s">
        <v>23</v>
      </c>
      <c r="D191" s="54" t="s">
        <v>246</v>
      </c>
      <c r="E191" s="55">
        <v>6</v>
      </c>
    </row>
    <row r="192" spans="1:8" x14ac:dyDescent="0.2">
      <c r="A192" s="53">
        <v>15</v>
      </c>
      <c r="B192" s="51" t="s">
        <v>190</v>
      </c>
      <c r="C192" s="51" t="s">
        <v>185</v>
      </c>
      <c r="D192" s="69" t="s">
        <v>334</v>
      </c>
      <c r="E192" s="55">
        <v>7</v>
      </c>
    </row>
    <row r="193" spans="1:9" x14ac:dyDescent="0.2">
      <c r="A193" s="53">
        <v>16</v>
      </c>
      <c r="B193" s="51" t="s">
        <v>173</v>
      </c>
      <c r="C193" s="51" t="s">
        <v>174</v>
      </c>
      <c r="D193" s="54" t="s">
        <v>249</v>
      </c>
      <c r="E193" s="55">
        <v>8</v>
      </c>
    </row>
    <row r="194" spans="1:9" x14ac:dyDescent="0.2">
      <c r="A194" s="53">
        <v>17</v>
      </c>
      <c r="B194" s="51" t="s">
        <v>161</v>
      </c>
      <c r="C194" s="51" t="s">
        <v>162</v>
      </c>
      <c r="D194" s="54" t="s">
        <v>243</v>
      </c>
      <c r="E194" s="55">
        <v>1</v>
      </c>
    </row>
    <row r="195" spans="1:9" x14ac:dyDescent="0.2">
      <c r="A195" s="53">
        <v>18</v>
      </c>
      <c r="B195" s="51" t="s">
        <v>240</v>
      </c>
      <c r="C195" s="51" t="s">
        <v>164</v>
      </c>
      <c r="D195" s="54" t="s">
        <v>241</v>
      </c>
      <c r="E195" s="55">
        <v>2</v>
      </c>
    </row>
    <row r="196" spans="1:9" x14ac:dyDescent="0.2">
      <c r="A196" s="53">
        <v>19</v>
      </c>
      <c r="B196" s="51" t="s">
        <v>156</v>
      </c>
      <c r="C196" s="51" t="s">
        <v>157</v>
      </c>
      <c r="D196" s="54" t="s">
        <v>239</v>
      </c>
      <c r="E196" s="55">
        <v>3</v>
      </c>
    </row>
    <row r="197" spans="1:9" x14ac:dyDescent="0.2">
      <c r="A197" s="53">
        <v>20</v>
      </c>
      <c r="B197" s="51" t="s">
        <v>158</v>
      </c>
      <c r="C197" s="51" t="s">
        <v>98</v>
      </c>
      <c r="D197" s="54" t="s">
        <v>237</v>
      </c>
      <c r="E197" s="55">
        <v>4</v>
      </c>
    </row>
    <row r="198" spans="1:9" ht="15" x14ac:dyDescent="0.25">
      <c r="A198" s="53">
        <v>21</v>
      </c>
      <c r="B198" s="51" t="s">
        <v>148</v>
      </c>
      <c r="C198" s="51" t="s">
        <v>149</v>
      </c>
      <c r="D198" s="54" t="s">
        <v>236</v>
      </c>
      <c r="E198" s="55">
        <v>5</v>
      </c>
      <c r="F198" s="71"/>
      <c r="G198" s="72"/>
      <c r="H198" s="73"/>
      <c r="I198" s="74"/>
    </row>
    <row r="199" spans="1:9" x14ac:dyDescent="0.2">
      <c r="A199" s="53">
        <v>22</v>
      </c>
      <c r="B199" s="51" t="s">
        <v>152</v>
      </c>
      <c r="C199" s="51" t="s">
        <v>153</v>
      </c>
      <c r="D199" s="54" t="s">
        <v>238</v>
      </c>
      <c r="E199" s="55">
        <v>6</v>
      </c>
    </row>
    <row r="200" spans="1:9" x14ac:dyDescent="0.2">
      <c r="A200" s="53">
        <v>23</v>
      </c>
      <c r="B200" s="70" t="s">
        <v>154</v>
      </c>
      <c r="C200" s="70" t="s">
        <v>155</v>
      </c>
      <c r="D200" s="52" t="s">
        <v>241</v>
      </c>
      <c r="E200" s="55">
        <v>7</v>
      </c>
    </row>
    <row r="201" spans="1:9" x14ac:dyDescent="0.2">
      <c r="A201" s="53">
        <v>24</v>
      </c>
      <c r="B201" s="51" t="s">
        <v>151</v>
      </c>
      <c r="C201" s="51" t="s">
        <v>98</v>
      </c>
      <c r="D201" s="54" t="s">
        <v>242</v>
      </c>
      <c r="E201" s="55">
        <v>8</v>
      </c>
    </row>
    <row r="202" spans="1:9" x14ac:dyDescent="0.2">
      <c r="B202" s="70"/>
      <c r="C202" s="70"/>
      <c r="D202" s="52"/>
    </row>
    <row r="203" spans="1:9" x14ac:dyDescent="0.2">
      <c r="A203" s="65" t="s">
        <v>354</v>
      </c>
      <c r="B203" s="48" t="s">
        <v>4</v>
      </c>
      <c r="C203" s="75"/>
      <c r="D203" s="50" t="s">
        <v>5</v>
      </c>
      <c r="F203" s="52" t="s">
        <v>358</v>
      </c>
      <c r="H203" s="51">
        <v>5</v>
      </c>
    </row>
    <row r="204" spans="1:9" x14ac:dyDescent="0.2">
      <c r="A204" s="53">
        <v>1</v>
      </c>
      <c r="B204" s="56" t="s">
        <v>123</v>
      </c>
      <c r="C204" s="56" t="s">
        <v>22</v>
      </c>
      <c r="D204" s="57" t="s">
        <v>302</v>
      </c>
      <c r="E204" s="55">
        <v>2</v>
      </c>
    </row>
    <row r="205" spans="1:9" x14ac:dyDescent="0.2">
      <c r="A205" s="53">
        <v>2</v>
      </c>
      <c r="B205" s="56" t="s">
        <v>257</v>
      </c>
      <c r="C205" s="56" t="s">
        <v>362</v>
      </c>
      <c r="D205" s="52" t="s">
        <v>144</v>
      </c>
      <c r="E205" s="55">
        <v>3</v>
      </c>
    </row>
    <row r="206" spans="1:9" x14ac:dyDescent="0.2">
      <c r="A206" s="53">
        <v>3</v>
      </c>
      <c r="B206" s="56" t="s">
        <v>299</v>
      </c>
      <c r="C206" s="56" t="s">
        <v>300</v>
      </c>
      <c r="D206" s="57" t="s">
        <v>301</v>
      </c>
      <c r="E206" s="55">
        <v>4</v>
      </c>
    </row>
    <row r="207" spans="1:9" x14ac:dyDescent="0.2">
      <c r="A207" s="53">
        <v>4</v>
      </c>
      <c r="B207" s="56" t="s">
        <v>297</v>
      </c>
      <c r="C207" s="56" t="s">
        <v>363</v>
      </c>
      <c r="D207" s="57" t="s">
        <v>298</v>
      </c>
      <c r="E207" s="55">
        <v>5</v>
      </c>
    </row>
    <row r="208" spans="1:9" x14ac:dyDescent="0.2">
      <c r="A208" s="53">
        <v>5</v>
      </c>
      <c r="B208" s="56" t="s">
        <v>142</v>
      </c>
      <c r="C208" s="56" t="s">
        <v>9</v>
      </c>
      <c r="D208" s="57" t="s">
        <v>296</v>
      </c>
      <c r="E208" s="55">
        <v>6</v>
      </c>
    </row>
    <row r="209" spans="1:5" x14ac:dyDescent="0.2">
      <c r="A209" s="53">
        <v>6</v>
      </c>
      <c r="B209" s="56" t="s">
        <v>294</v>
      </c>
      <c r="C209" s="56" t="s">
        <v>61</v>
      </c>
      <c r="D209" s="57" t="s">
        <v>295</v>
      </c>
      <c r="E209" s="55">
        <v>1</v>
      </c>
    </row>
    <row r="210" spans="1:5" x14ac:dyDescent="0.2">
      <c r="A210" s="53">
        <v>7</v>
      </c>
      <c r="B210" s="56" t="s">
        <v>125</v>
      </c>
      <c r="C210" s="56" t="s">
        <v>49</v>
      </c>
      <c r="D210" s="57" t="s">
        <v>291</v>
      </c>
      <c r="E210" s="55">
        <v>2</v>
      </c>
    </row>
    <row r="211" spans="1:5" x14ac:dyDescent="0.2">
      <c r="A211" s="53">
        <v>8</v>
      </c>
      <c r="B211" s="56" t="s">
        <v>288</v>
      </c>
      <c r="C211" s="56" t="s">
        <v>49</v>
      </c>
      <c r="D211" s="57" t="s">
        <v>289</v>
      </c>
      <c r="E211" s="55">
        <v>3</v>
      </c>
    </row>
    <row r="212" spans="1:5" x14ac:dyDescent="0.2">
      <c r="A212" s="53">
        <v>9</v>
      </c>
      <c r="B212" s="56" t="s">
        <v>111</v>
      </c>
      <c r="C212" s="56" t="s">
        <v>17</v>
      </c>
      <c r="D212" s="57" t="s">
        <v>286</v>
      </c>
      <c r="E212" s="55">
        <v>4</v>
      </c>
    </row>
    <row r="213" spans="1:5" x14ac:dyDescent="0.2">
      <c r="A213" s="53">
        <v>10</v>
      </c>
      <c r="B213" s="56" t="s">
        <v>134</v>
      </c>
      <c r="C213" s="56" t="s">
        <v>17</v>
      </c>
      <c r="D213" s="57" t="s">
        <v>285</v>
      </c>
      <c r="E213" s="55">
        <v>5</v>
      </c>
    </row>
    <row r="214" spans="1:5" x14ac:dyDescent="0.2">
      <c r="A214" s="53">
        <v>11</v>
      </c>
      <c r="B214" s="56" t="s">
        <v>140</v>
      </c>
      <c r="C214" s="56" t="s">
        <v>61</v>
      </c>
      <c r="D214" s="57" t="s">
        <v>287</v>
      </c>
      <c r="E214" s="55">
        <v>6</v>
      </c>
    </row>
    <row r="215" spans="1:5" x14ac:dyDescent="0.2">
      <c r="A215" s="53">
        <v>12</v>
      </c>
      <c r="B215" s="56" t="s">
        <v>107</v>
      </c>
      <c r="C215" s="56" t="s">
        <v>15</v>
      </c>
      <c r="D215" s="57" t="s">
        <v>290</v>
      </c>
      <c r="E215" s="55">
        <v>7</v>
      </c>
    </row>
    <row r="216" spans="1:5" x14ac:dyDescent="0.2">
      <c r="A216" s="53">
        <v>13</v>
      </c>
      <c r="B216" s="56" t="s">
        <v>292</v>
      </c>
      <c r="C216" s="56" t="s">
        <v>61</v>
      </c>
      <c r="D216" s="57" t="s">
        <v>293</v>
      </c>
      <c r="E216" s="55">
        <v>8</v>
      </c>
    </row>
    <row r="217" spans="1:5" x14ac:dyDescent="0.2">
      <c r="A217" s="53">
        <v>14</v>
      </c>
      <c r="B217" s="56" t="s">
        <v>282</v>
      </c>
      <c r="C217" s="56" t="s">
        <v>283</v>
      </c>
      <c r="D217" s="57" t="s">
        <v>284</v>
      </c>
      <c r="E217" s="55">
        <v>1</v>
      </c>
    </row>
    <row r="218" spans="1:5" x14ac:dyDescent="0.2">
      <c r="A218" s="53">
        <v>15</v>
      </c>
      <c r="B218" s="56" t="s">
        <v>136</v>
      </c>
      <c r="C218" s="56" t="s">
        <v>137</v>
      </c>
      <c r="D218" s="57" t="s">
        <v>280</v>
      </c>
      <c r="E218" s="55">
        <v>2</v>
      </c>
    </row>
    <row r="219" spans="1:5" x14ac:dyDescent="0.2">
      <c r="A219" s="53">
        <v>16</v>
      </c>
      <c r="B219" s="56" t="s">
        <v>129</v>
      </c>
      <c r="C219" s="56" t="s">
        <v>14</v>
      </c>
      <c r="D219" s="57" t="s">
        <v>278</v>
      </c>
      <c r="E219" s="55">
        <v>3</v>
      </c>
    </row>
    <row r="220" spans="1:5" x14ac:dyDescent="0.2">
      <c r="A220" s="53">
        <v>17</v>
      </c>
      <c r="B220" s="56" t="s">
        <v>126</v>
      </c>
      <c r="C220" s="56" t="s">
        <v>59</v>
      </c>
      <c r="D220" s="57" t="s">
        <v>275</v>
      </c>
      <c r="E220" s="55">
        <v>4</v>
      </c>
    </row>
    <row r="221" spans="1:5" x14ac:dyDescent="0.2">
      <c r="A221" s="53">
        <v>18</v>
      </c>
      <c r="B221" s="56" t="s">
        <v>124</v>
      </c>
      <c r="C221" s="56" t="s">
        <v>62</v>
      </c>
      <c r="D221" s="57" t="s">
        <v>274</v>
      </c>
      <c r="E221" s="55">
        <v>5</v>
      </c>
    </row>
    <row r="222" spans="1:5" x14ac:dyDescent="0.2">
      <c r="A222" s="53">
        <v>19</v>
      </c>
      <c r="B222" s="56" t="s">
        <v>276</v>
      </c>
      <c r="C222" s="56" t="s">
        <v>16</v>
      </c>
      <c r="D222" s="57" t="s">
        <v>277</v>
      </c>
      <c r="E222" s="55">
        <v>6</v>
      </c>
    </row>
    <row r="223" spans="1:5" x14ac:dyDescent="0.2">
      <c r="A223" s="53">
        <v>20</v>
      </c>
      <c r="B223" s="56" t="s">
        <v>116</v>
      </c>
      <c r="C223" s="56" t="s">
        <v>117</v>
      </c>
      <c r="D223" s="57" t="s">
        <v>279</v>
      </c>
      <c r="E223" s="55">
        <v>7</v>
      </c>
    </row>
    <row r="224" spans="1:5" x14ac:dyDescent="0.2">
      <c r="A224" s="53">
        <v>21</v>
      </c>
      <c r="B224" s="56" t="s">
        <v>122</v>
      </c>
      <c r="C224" s="56" t="s">
        <v>49</v>
      </c>
      <c r="D224" s="57" t="s">
        <v>281</v>
      </c>
      <c r="E224" s="55">
        <v>8</v>
      </c>
    </row>
    <row r="225" spans="1:5" x14ac:dyDescent="0.2">
      <c r="A225" s="53">
        <v>22</v>
      </c>
      <c r="B225" s="56" t="s">
        <v>118</v>
      </c>
      <c r="C225" s="56" t="s">
        <v>59</v>
      </c>
      <c r="D225" s="57" t="s">
        <v>273</v>
      </c>
      <c r="E225" s="55">
        <v>1</v>
      </c>
    </row>
    <row r="226" spans="1:5" x14ac:dyDescent="0.2">
      <c r="A226" s="53">
        <v>23</v>
      </c>
      <c r="B226" s="56" t="s">
        <v>105</v>
      </c>
      <c r="C226" s="56" t="s">
        <v>106</v>
      </c>
      <c r="D226" s="57" t="s">
        <v>271</v>
      </c>
      <c r="E226" s="55">
        <v>2</v>
      </c>
    </row>
    <row r="227" spans="1:5" x14ac:dyDescent="0.2">
      <c r="A227" s="53">
        <v>24</v>
      </c>
      <c r="B227" s="56" t="s">
        <v>103</v>
      </c>
      <c r="C227" s="56" t="s">
        <v>20</v>
      </c>
      <c r="D227" s="57" t="s">
        <v>269</v>
      </c>
      <c r="E227" s="55">
        <v>3</v>
      </c>
    </row>
    <row r="228" spans="1:5" x14ac:dyDescent="0.2">
      <c r="A228" s="53">
        <v>25</v>
      </c>
      <c r="B228" s="56" t="s">
        <v>99</v>
      </c>
      <c r="C228" s="56" t="s">
        <v>100</v>
      </c>
      <c r="D228" s="57" t="s">
        <v>267</v>
      </c>
      <c r="E228" s="55">
        <v>4</v>
      </c>
    </row>
    <row r="229" spans="1:5" x14ac:dyDescent="0.2">
      <c r="A229" s="53">
        <v>26</v>
      </c>
      <c r="B229" s="56" t="s">
        <v>110</v>
      </c>
      <c r="C229" s="56" t="s">
        <v>109</v>
      </c>
      <c r="D229" s="57" t="s">
        <v>266</v>
      </c>
      <c r="E229" s="55">
        <v>5</v>
      </c>
    </row>
    <row r="230" spans="1:5" x14ac:dyDescent="0.2">
      <c r="A230" s="53">
        <v>27</v>
      </c>
      <c r="B230" s="56" t="s">
        <v>119</v>
      </c>
      <c r="C230" s="56" t="s">
        <v>120</v>
      </c>
      <c r="D230" s="57" t="s">
        <v>268</v>
      </c>
      <c r="E230" s="55">
        <v>6</v>
      </c>
    </row>
    <row r="231" spans="1:5" x14ac:dyDescent="0.2">
      <c r="A231" s="53">
        <v>28</v>
      </c>
      <c r="B231" s="56" t="s">
        <v>121</v>
      </c>
      <c r="C231" s="56" t="s">
        <v>19</v>
      </c>
      <c r="D231" s="57" t="s">
        <v>270</v>
      </c>
      <c r="E231" s="55">
        <v>7</v>
      </c>
    </row>
    <row r="232" spans="1:5" x14ac:dyDescent="0.2">
      <c r="A232" s="53">
        <v>29</v>
      </c>
      <c r="B232" s="56" t="s">
        <v>101</v>
      </c>
      <c r="C232" s="56" t="s">
        <v>12</v>
      </c>
      <c r="D232" s="57" t="s">
        <v>272</v>
      </c>
      <c r="E232" s="55">
        <v>8</v>
      </c>
    </row>
    <row r="233" spans="1:5" x14ac:dyDescent="0.2">
      <c r="A233" s="53">
        <v>30</v>
      </c>
      <c r="B233" s="56" t="s">
        <v>94</v>
      </c>
      <c r="C233" s="56" t="s">
        <v>49</v>
      </c>
      <c r="D233" s="57" t="s">
        <v>265</v>
      </c>
      <c r="E233" s="55">
        <v>1</v>
      </c>
    </row>
    <row r="234" spans="1:5" x14ac:dyDescent="0.2">
      <c r="A234" s="53">
        <v>31</v>
      </c>
      <c r="B234" s="56" t="s">
        <v>92</v>
      </c>
      <c r="C234" s="56" t="s">
        <v>93</v>
      </c>
      <c r="D234" s="57" t="s">
        <v>263</v>
      </c>
      <c r="E234" s="55">
        <v>2</v>
      </c>
    </row>
    <row r="235" spans="1:5" x14ac:dyDescent="0.2">
      <c r="A235" s="53">
        <v>32</v>
      </c>
      <c r="B235" s="56" t="s">
        <v>112</v>
      </c>
      <c r="C235" s="56" t="s">
        <v>113</v>
      </c>
      <c r="D235" s="57" t="s">
        <v>261</v>
      </c>
      <c r="E235" s="55">
        <v>3</v>
      </c>
    </row>
    <row r="236" spans="1:5" x14ac:dyDescent="0.2">
      <c r="A236" s="53">
        <v>33</v>
      </c>
      <c r="B236" s="56" t="s">
        <v>95</v>
      </c>
      <c r="C236" s="56" t="s">
        <v>96</v>
      </c>
      <c r="D236" s="57" t="s">
        <v>259</v>
      </c>
      <c r="E236" s="55">
        <v>4</v>
      </c>
    </row>
    <row r="237" spans="1:5" x14ac:dyDescent="0.2">
      <c r="A237" s="53">
        <v>34</v>
      </c>
      <c r="B237" s="56" t="s">
        <v>104</v>
      </c>
      <c r="C237" s="56" t="s">
        <v>17</v>
      </c>
      <c r="D237" s="57" t="s">
        <v>258</v>
      </c>
      <c r="E237" s="55">
        <v>5</v>
      </c>
    </row>
    <row r="238" spans="1:5" x14ac:dyDescent="0.2">
      <c r="A238" s="53">
        <v>35</v>
      </c>
      <c r="B238" s="56" t="s">
        <v>108</v>
      </c>
      <c r="C238" s="56" t="s">
        <v>109</v>
      </c>
      <c r="D238" s="57" t="s">
        <v>260</v>
      </c>
      <c r="E238" s="55">
        <v>6</v>
      </c>
    </row>
    <row r="239" spans="1:5" x14ac:dyDescent="0.2">
      <c r="A239" s="53">
        <v>36</v>
      </c>
      <c r="B239" s="56" t="s">
        <v>102</v>
      </c>
      <c r="C239" s="56" t="s">
        <v>61</v>
      </c>
      <c r="D239" s="57" t="s">
        <v>262</v>
      </c>
      <c r="E239" s="55">
        <v>7</v>
      </c>
    </row>
    <row r="240" spans="1:5" x14ac:dyDescent="0.2">
      <c r="A240" s="53">
        <v>37</v>
      </c>
      <c r="B240" s="56" t="s">
        <v>97</v>
      </c>
      <c r="C240" s="56" t="s">
        <v>98</v>
      </c>
      <c r="D240" s="57" t="s">
        <v>264</v>
      </c>
      <c r="E240" s="55">
        <v>8</v>
      </c>
    </row>
    <row r="242" spans="1:8" x14ac:dyDescent="0.2">
      <c r="A242" s="65" t="s">
        <v>343</v>
      </c>
      <c r="B242" s="48" t="s">
        <v>0</v>
      </c>
      <c r="C242" s="49"/>
      <c r="D242" s="50" t="s">
        <v>6</v>
      </c>
      <c r="E242" s="55"/>
      <c r="F242" s="52" t="s">
        <v>359</v>
      </c>
      <c r="H242" s="51">
        <v>5</v>
      </c>
    </row>
    <row r="243" spans="1:8" x14ac:dyDescent="0.2">
      <c r="A243" s="53">
        <v>1</v>
      </c>
      <c r="B243" s="51" t="s">
        <v>303</v>
      </c>
      <c r="C243" s="51" t="s">
        <v>304</v>
      </c>
      <c r="D243" s="54">
        <v>59.78</v>
      </c>
      <c r="E243" s="55">
        <v>1</v>
      </c>
    </row>
    <row r="244" spans="1:8" x14ac:dyDescent="0.2">
      <c r="A244" s="53">
        <v>2</v>
      </c>
      <c r="B244" s="51" t="s">
        <v>31</v>
      </c>
      <c r="C244" s="51" t="s">
        <v>12</v>
      </c>
      <c r="D244" s="54">
        <v>56.16</v>
      </c>
      <c r="E244" s="55">
        <v>2</v>
      </c>
    </row>
    <row r="245" spans="1:8" x14ac:dyDescent="0.2">
      <c r="A245" s="53">
        <v>3</v>
      </c>
      <c r="B245" s="51" t="s">
        <v>28</v>
      </c>
      <c r="C245" s="51" t="s">
        <v>12</v>
      </c>
      <c r="D245" s="54">
        <v>56</v>
      </c>
      <c r="E245" s="55">
        <v>3</v>
      </c>
    </row>
    <row r="246" spans="1:8" x14ac:dyDescent="0.2">
      <c r="A246" s="53">
        <v>4</v>
      </c>
      <c r="B246" s="51" t="s">
        <v>43</v>
      </c>
      <c r="C246" s="51" t="s">
        <v>22</v>
      </c>
      <c r="D246" s="54">
        <v>55.86</v>
      </c>
      <c r="E246" s="55">
        <v>4</v>
      </c>
    </row>
    <row r="247" spans="1:8" x14ac:dyDescent="0.2">
      <c r="A247" s="53">
        <v>5</v>
      </c>
      <c r="B247" s="51" t="s">
        <v>42</v>
      </c>
      <c r="C247" s="51" t="s">
        <v>15</v>
      </c>
      <c r="D247" s="54">
        <v>55.67</v>
      </c>
      <c r="E247" s="55">
        <v>5</v>
      </c>
    </row>
    <row r="248" spans="1:8" x14ac:dyDescent="0.2">
      <c r="A248" s="53">
        <v>6</v>
      </c>
      <c r="B248" s="51" t="s">
        <v>33</v>
      </c>
      <c r="C248" s="51" t="s">
        <v>16</v>
      </c>
      <c r="D248" s="54">
        <v>55.56</v>
      </c>
      <c r="E248" s="55">
        <v>6</v>
      </c>
    </row>
    <row r="249" spans="1:8" x14ac:dyDescent="0.2">
      <c r="A249" s="53">
        <v>7</v>
      </c>
      <c r="B249" s="51" t="s">
        <v>34</v>
      </c>
      <c r="C249" s="51" t="s">
        <v>15</v>
      </c>
      <c r="D249" s="54">
        <v>55</v>
      </c>
      <c r="E249" s="55">
        <v>7</v>
      </c>
    </row>
    <row r="250" spans="1:8" x14ac:dyDescent="0.2">
      <c r="A250" s="53">
        <v>8</v>
      </c>
      <c r="B250" s="51" t="s">
        <v>35</v>
      </c>
      <c r="C250" s="51" t="s">
        <v>17</v>
      </c>
      <c r="D250" s="54">
        <v>54.98</v>
      </c>
      <c r="E250" s="55">
        <v>1</v>
      </c>
    </row>
    <row r="251" spans="1:8" x14ac:dyDescent="0.2">
      <c r="A251" s="53">
        <v>9</v>
      </c>
      <c r="B251" s="51" t="s">
        <v>38</v>
      </c>
      <c r="C251" s="51" t="s">
        <v>20</v>
      </c>
      <c r="D251" s="54">
        <v>54</v>
      </c>
      <c r="E251" s="55">
        <v>2</v>
      </c>
    </row>
    <row r="252" spans="1:8" x14ac:dyDescent="0.2">
      <c r="A252" s="53">
        <v>10</v>
      </c>
      <c r="B252" s="51" t="s">
        <v>41</v>
      </c>
      <c r="C252" s="51" t="s">
        <v>21</v>
      </c>
      <c r="D252" s="54">
        <v>53.44</v>
      </c>
      <c r="E252" s="55">
        <v>3</v>
      </c>
    </row>
    <row r="253" spans="1:8" x14ac:dyDescent="0.2">
      <c r="A253" s="53">
        <v>11</v>
      </c>
      <c r="B253" s="51" t="s">
        <v>201</v>
      </c>
      <c r="C253" s="51" t="s">
        <v>17</v>
      </c>
      <c r="D253" s="54">
        <v>53.14</v>
      </c>
      <c r="E253" s="55">
        <v>4</v>
      </c>
    </row>
    <row r="254" spans="1:8" x14ac:dyDescent="0.2">
      <c r="A254" s="53">
        <v>12</v>
      </c>
      <c r="B254" s="51" t="s">
        <v>32</v>
      </c>
      <c r="C254" s="51" t="s">
        <v>15</v>
      </c>
      <c r="D254" s="54">
        <v>52</v>
      </c>
      <c r="E254" s="55">
        <v>5</v>
      </c>
    </row>
    <row r="255" spans="1:8" x14ac:dyDescent="0.2">
      <c r="A255" s="53">
        <v>13</v>
      </c>
      <c r="B255" s="51" t="s">
        <v>30</v>
      </c>
      <c r="C255" s="51" t="s">
        <v>14</v>
      </c>
      <c r="D255" s="54">
        <v>51.8</v>
      </c>
      <c r="E255" s="55">
        <v>6</v>
      </c>
    </row>
    <row r="256" spans="1:8" x14ac:dyDescent="0.2">
      <c r="A256" s="53">
        <v>14</v>
      </c>
      <c r="B256" s="51" t="s">
        <v>26</v>
      </c>
      <c r="C256" s="51" t="s">
        <v>10</v>
      </c>
      <c r="D256" s="54">
        <v>51.41</v>
      </c>
      <c r="E256" s="55">
        <v>7</v>
      </c>
    </row>
    <row r="257" spans="1:8" x14ac:dyDescent="0.2">
      <c r="A257" s="53">
        <v>15</v>
      </c>
      <c r="B257" s="51" t="s">
        <v>25</v>
      </c>
      <c r="C257" s="51" t="s">
        <v>9</v>
      </c>
      <c r="D257" s="54">
        <v>48.11</v>
      </c>
      <c r="E257" s="55">
        <v>8</v>
      </c>
    </row>
    <row r="258" spans="1:8" x14ac:dyDescent="0.2">
      <c r="D258" s="54"/>
    </row>
    <row r="259" spans="1:8" x14ac:dyDescent="0.2">
      <c r="A259" s="65" t="s">
        <v>344</v>
      </c>
      <c r="B259" s="48" t="s">
        <v>2</v>
      </c>
      <c r="C259" s="49"/>
      <c r="D259" s="50" t="s">
        <v>6</v>
      </c>
      <c r="F259" s="52" t="s">
        <v>356</v>
      </c>
      <c r="H259" s="51">
        <v>2</v>
      </c>
    </row>
    <row r="260" spans="1:8" x14ac:dyDescent="0.2">
      <c r="A260" s="53">
        <v>1</v>
      </c>
      <c r="B260" s="61" t="s">
        <v>72</v>
      </c>
      <c r="C260" s="51" t="s">
        <v>52</v>
      </c>
      <c r="D260" s="54">
        <v>55.95</v>
      </c>
      <c r="E260" s="55">
        <v>2</v>
      </c>
    </row>
    <row r="261" spans="1:8" x14ac:dyDescent="0.2">
      <c r="A261" s="53">
        <v>2</v>
      </c>
      <c r="B261" s="61" t="s">
        <v>66</v>
      </c>
      <c r="C261" s="51" t="s">
        <v>48</v>
      </c>
      <c r="D261" s="54">
        <v>55.45</v>
      </c>
      <c r="E261" s="55">
        <v>3</v>
      </c>
    </row>
    <row r="262" spans="1:8" x14ac:dyDescent="0.2">
      <c r="A262" s="53">
        <v>3</v>
      </c>
      <c r="B262" s="61" t="s">
        <v>91</v>
      </c>
      <c r="C262" s="51" t="s">
        <v>62</v>
      </c>
      <c r="D262" s="54">
        <v>55.16</v>
      </c>
      <c r="E262" s="55">
        <v>4</v>
      </c>
    </row>
    <row r="263" spans="1:8" x14ac:dyDescent="0.2">
      <c r="A263" s="53">
        <v>4</v>
      </c>
      <c r="B263" s="61" t="s">
        <v>65</v>
      </c>
      <c r="C263" s="51" t="s">
        <v>15</v>
      </c>
      <c r="D263" s="54">
        <v>55</v>
      </c>
      <c r="E263" s="55">
        <v>5</v>
      </c>
    </row>
    <row r="264" spans="1:8" x14ac:dyDescent="0.2">
      <c r="A264" s="53">
        <v>5</v>
      </c>
      <c r="B264" s="61" t="s">
        <v>77</v>
      </c>
      <c r="C264" s="51" t="s">
        <v>17</v>
      </c>
      <c r="D264" s="54">
        <v>54.44</v>
      </c>
      <c r="E264" s="55">
        <v>6</v>
      </c>
    </row>
    <row r="265" spans="1:8" x14ac:dyDescent="0.2">
      <c r="A265" s="53">
        <v>6</v>
      </c>
      <c r="B265" s="61" t="s">
        <v>305</v>
      </c>
      <c r="C265" s="51" t="s">
        <v>22</v>
      </c>
      <c r="D265" s="54">
        <v>54.29</v>
      </c>
      <c r="E265" s="55">
        <v>7</v>
      </c>
    </row>
    <row r="266" spans="1:8" x14ac:dyDescent="0.2">
      <c r="A266" s="53">
        <v>7</v>
      </c>
      <c r="B266" s="61" t="s">
        <v>69</v>
      </c>
      <c r="C266" s="51" t="s">
        <v>50</v>
      </c>
      <c r="D266" s="54">
        <v>54.16</v>
      </c>
      <c r="E266" s="55">
        <v>1</v>
      </c>
    </row>
    <row r="267" spans="1:8" x14ac:dyDescent="0.2">
      <c r="A267" s="53">
        <v>8</v>
      </c>
      <c r="B267" s="61" t="s">
        <v>85</v>
      </c>
      <c r="C267" s="51" t="s">
        <v>59</v>
      </c>
      <c r="D267" s="54">
        <v>54.09</v>
      </c>
      <c r="E267" s="55">
        <v>2</v>
      </c>
    </row>
    <row r="268" spans="1:8" x14ac:dyDescent="0.2">
      <c r="A268" s="53">
        <v>9</v>
      </c>
      <c r="B268" s="61" t="s">
        <v>75</v>
      </c>
      <c r="C268" s="51" t="s">
        <v>15</v>
      </c>
      <c r="D268" s="54">
        <v>53.57</v>
      </c>
      <c r="E268" s="55">
        <v>3</v>
      </c>
    </row>
    <row r="269" spans="1:8" x14ac:dyDescent="0.2">
      <c r="A269" s="53">
        <v>10</v>
      </c>
      <c r="B269" s="61" t="s">
        <v>86</v>
      </c>
      <c r="C269" s="51" t="s">
        <v>60</v>
      </c>
      <c r="D269" s="54">
        <v>53.22</v>
      </c>
      <c r="E269" s="55">
        <v>4</v>
      </c>
    </row>
    <row r="270" spans="1:8" x14ac:dyDescent="0.2">
      <c r="A270" s="53">
        <v>11</v>
      </c>
      <c r="B270" s="61" t="s">
        <v>74</v>
      </c>
      <c r="C270" s="51" t="s">
        <v>53</v>
      </c>
      <c r="D270" s="54">
        <v>52.43</v>
      </c>
      <c r="E270" s="55">
        <v>5</v>
      </c>
    </row>
    <row r="271" spans="1:8" x14ac:dyDescent="0.2">
      <c r="A271" s="53">
        <v>12</v>
      </c>
      <c r="B271" s="61" t="s">
        <v>71</v>
      </c>
      <c r="C271" s="51" t="s">
        <v>51</v>
      </c>
      <c r="D271" s="54">
        <v>50.77</v>
      </c>
      <c r="E271" s="55">
        <v>6</v>
      </c>
    </row>
    <row r="272" spans="1:8" x14ac:dyDescent="0.2">
      <c r="A272" s="53">
        <v>13</v>
      </c>
      <c r="B272" s="61" t="s">
        <v>79</v>
      </c>
      <c r="C272" s="51" t="s">
        <v>49</v>
      </c>
      <c r="D272" s="54">
        <v>50.62</v>
      </c>
      <c r="E272" s="55">
        <v>7</v>
      </c>
    </row>
    <row r="273" spans="1:8" x14ac:dyDescent="0.2">
      <c r="A273" s="53">
        <v>14</v>
      </c>
      <c r="B273" s="61" t="s">
        <v>76</v>
      </c>
      <c r="C273" s="51" t="s">
        <v>54</v>
      </c>
      <c r="D273" s="54">
        <v>50.26</v>
      </c>
      <c r="E273" s="55">
        <v>8</v>
      </c>
    </row>
    <row r="274" spans="1:8" x14ac:dyDescent="0.2">
      <c r="A274" s="53">
        <v>15</v>
      </c>
      <c r="B274" s="61" t="s">
        <v>64</v>
      </c>
      <c r="C274" s="51" t="s">
        <v>46</v>
      </c>
      <c r="D274" s="54">
        <v>50.18</v>
      </c>
      <c r="E274" s="55">
        <v>1</v>
      </c>
    </row>
    <row r="275" spans="1:8" x14ac:dyDescent="0.2">
      <c r="A275" s="53">
        <v>16</v>
      </c>
      <c r="B275" s="61" t="s">
        <v>90</v>
      </c>
      <c r="C275" s="51" t="s">
        <v>61</v>
      </c>
      <c r="D275" s="54">
        <v>50.12</v>
      </c>
      <c r="E275" s="55">
        <v>2</v>
      </c>
    </row>
    <row r="276" spans="1:8" x14ac:dyDescent="0.2">
      <c r="A276" s="53">
        <v>17</v>
      </c>
      <c r="B276" s="61" t="s">
        <v>306</v>
      </c>
      <c r="C276" s="51" t="s">
        <v>307</v>
      </c>
      <c r="D276" s="54">
        <v>49.7</v>
      </c>
      <c r="E276" s="55">
        <v>3</v>
      </c>
    </row>
    <row r="277" spans="1:8" x14ac:dyDescent="0.2">
      <c r="A277" s="53">
        <v>18</v>
      </c>
      <c r="B277" s="61" t="s">
        <v>73</v>
      </c>
      <c r="C277" s="51" t="s">
        <v>49</v>
      </c>
      <c r="D277" s="54">
        <v>49.46</v>
      </c>
      <c r="E277" s="55">
        <v>4</v>
      </c>
    </row>
    <row r="278" spans="1:8" x14ac:dyDescent="0.2">
      <c r="A278" s="53">
        <v>19</v>
      </c>
      <c r="B278" s="61" t="s">
        <v>224</v>
      </c>
      <c r="C278" s="51" t="s">
        <v>225</v>
      </c>
      <c r="D278" s="54">
        <v>48.54</v>
      </c>
      <c r="E278" s="55">
        <v>5</v>
      </c>
    </row>
    <row r="279" spans="1:8" x14ac:dyDescent="0.2">
      <c r="A279" s="53">
        <v>20</v>
      </c>
      <c r="B279" s="61" t="s">
        <v>84</v>
      </c>
      <c r="C279" s="51" t="s">
        <v>58</v>
      </c>
      <c r="D279" s="54">
        <v>48.2</v>
      </c>
      <c r="E279" s="55">
        <v>6</v>
      </c>
    </row>
    <row r="280" spans="1:8" x14ac:dyDescent="0.2">
      <c r="A280" s="53">
        <v>21</v>
      </c>
      <c r="B280" s="61" t="s">
        <v>88</v>
      </c>
      <c r="C280" s="51" t="s">
        <v>22</v>
      </c>
      <c r="D280" s="54">
        <v>47.41</v>
      </c>
      <c r="E280" s="55">
        <v>7</v>
      </c>
    </row>
    <row r="281" spans="1:8" x14ac:dyDescent="0.2">
      <c r="A281" s="53">
        <v>22</v>
      </c>
      <c r="B281" s="61" t="s">
        <v>63</v>
      </c>
      <c r="C281" s="51" t="s">
        <v>45</v>
      </c>
      <c r="D281" s="54">
        <v>44.33</v>
      </c>
      <c r="E281" s="55">
        <v>8</v>
      </c>
    </row>
    <row r="283" spans="1:8" x14ac:dyDescent="0.2">
      <c r="A283" s="65" t="s">
        <v>345</v>
      </c>
      <c r="B283" s="48" t="s">
        <v>3</v>
      </c>
      <c r="C283" s="49"/>
      <c r="D283" s="50" t="s">
        <v>6</v>
      </c>
      <c r="F283" s="52" t="s">
        <v>356</v>
      </c>
      <c r="H283" s="51">
        <v>3</v>
      </c>
    </row>
    <row r="284" spans="1:8" x14ac:dyDescent="0.2">
      <c r="A284" s="53">
        <v>1</v>
      </c>
      <c r="B284" s="51" t="s">
        <v>181</v>
      </c>
      <c r="C284" s="51" t="s">
        <v>15</v>
      </c>
      <c r="D284" s="54">
        <v>55</v>
      </c>
      <c r="E284" s="53">
        <v>1</v>
      </c>
    </row>
    <row r="285" spans="1:8" x14ac:dyDescent="0.2">
      <c r="A285" s="53">
        <v>2</v>
      </c>
      <c r="B285" s="51" t="s">
        <v>180</v>
      </c>
      <c r="C285" s="51" t="s">
        <v>166</v>
      </c>
      <c r="D285" s="54">
        <v>54.51</v>
      </c>
      <c r="E285" s="55">
        <v>2</v>
      </c>
    </row>
    <row r="286" spans="1:8" x14ac:dyDescent="0.2">
      <c r="A286" s="53">
        <v>3</v>
      </c>
      <c r="B286" s="51" t="s">
        <v>312</v>
      </c>
      <c r="C286" s="51" t="s">
        <v>313</v>
      </c>
      <c r="D286" s="54">
        <v>54.38</v>
      </c>
      <c r="E286" s="55">
        <v>3</v>
      </c>
    </row>
    <row r="287" spans="1:8" x14ac:dyDescent="0.2">
      <c r="A287" s="53">
        <v>4</v>
      </c>
      <c r="B287" s="51" t="s">
        <v>173</v>
      </c>
      <c r="C287" s="51" t="s">
        <v>174</v>
      </c>
      <c r="D287" s="54">
        <v>54.22</v>
      </c>
      <c r="E287" s="55">
        <v>4</v>
      </c>
    </row>
    <row r="288" spans="1:8" x14ac:dyDescent="0.2">
      <c r="A288" s="53">
        <v>5</v>
      </c>
      <c r="B288" s="51" t="s">
        <v>311</v>
      </c>
      <c r="C288" s="51" t="s">
        <v>147</v>
      </c>
      <c r="D288" s="54">
        <v>54.07</v>
      </c>
      <c r="E288" s="55">
        <v>5</v>
      </c>
    </row>
    <row r="289" spans="1:5" x14ac:dyDescent="0.2">
      <c r="A289" s="53">
        <v>6</v>
      </c>
      <c r="B289" s="51" t="s">
        <v>179</v>
      </c>
      <c r="C289" s="51" t="s">
        <v>164</v>
      </c>
      <c r="D289" s="54">
        <v>53.24</v>
      </c>
      <c r="E289" s="55">
        <v>6</v>
      </c>
    </row>
    <row r="290" spans="1:5" x14ac:dyDescent="0.2">
      <c r="A290" s="53">
        <v>7</v>
      </c>
      <c r="B290" s="51" t="s">
        <v>163</v>
      </c>
      <c r="C290" s="51" t="s">
        <v>164</v>
      </c>
      <c r="D290" s="54">
        <v>53</v>
      </c>
      <c r="E290" s="55">
        <v>7</v>
      </c>
    </row>
    <row r="291" spans="1:5" x14ac:dyDescent="0.2">
      <c r="A291" s="53">
        <v>8</v>
      </c>
      <c r="B291" s="51" t="s">
        <v>169</v>
      </c>
      <c r="C291" s="51" t="s">
        <v>147</v>
      </c>
      <c r="D291" s="54">
        <v>52.5</v>
      </c>
      <c r="E291" s="53">
        <v>8</v>
      </c>
    </row>
    <row r="292" spans="1:5" x14ac:dyDescent="0.2">
      <c r="A292" s="53">
        <v>9</v>
      </c>
      <c r="B292" s="51" t="s">
        <v>188</v>
      </c>
      <c r="C292" s="51" t="s">
        <v>162</v>
      </c>
      <c r="D292" s="54">
        <v>52.37</v>
      </c>
      <c r="E292" s="55">
        <v>1</v>
      </c>
    </row>
    <row r="293" spans="1:5" x14ac:dyDescent="0.2">
      <c r="A293" s="53">
        <v>10</v>
      </c>
      <c r="B293" s="51" t="s">
        <v>190</v>
      </c>
      <c r="C293" s="51" t="s">
        <v>185</v>
      </c>
      <c r="D293" s="54">
        <v>52.3</v>
      </c>
      <c r="E293" s="55">
        <v>2</v>
      </c>
    </row>
    <row r="294" spans="1:5" x14ac:dyDescent="0.2">
      <c r="A294" s="53">
        <v>11</v>
      </c>
      <c r="B294" s="51" t="s">
        <v>309</v>
      </c>
      <c r="C294" s="51" t="s">
        <v>310</v>
      </c>
      <c r="D294" s="54">
        <v>52.1</v>
      </c>
      <c r="E294" s="55">
        <v>3</v>
      </c>
    </row>
    <row r="295" spans="1:5" x14ac:dyDescent="0.2">
      <c r="A295" s="53">
        <v>12</v>
      </c>
      <c r="B295" s="51" t="s">
        <v>308</v>
      </c>
      <c r="C295" s="51" t="s">
        <v>115</v>
      </c>
      <c r="D295" s="54">
        <v>52.03</v>
      </c>
      <c r="E295" s="55">
        <v>4</v>
      </c>
    </row>
    <row r="296" spans="1:5" x14ac:dyDescent="0.2">
      <c r="A296" s="53">
        <v>13</v>
      </c>
      <c r="B296" s="51" t="s">
        <v>176</v>
      </c>
      <c r="C296" s="51" t="s">
        <v>164</v>
      </c>
      <c r="D296" s="54">
        <v>52</v>
      </c>
      <c r="E296" s="55">
        <v>5</v>
      </c>
    </row>
    <row r="297" spans="1:5" x14ac:dyDescent="0.2">
      <c r="A297" s="53">
        <v>14</v>
      </c>
      <c r="B297" s="51" t="s">
        <v>183</v>
      </c>
      <c r="C297" s="51" t="s">
        <v>174</v>
      </c>
      <c r="D297" s="54">
        <v>51.77</v>
      </c>
      <c r="E297" s="55">
        <v>6</v>
      </c>
    </row>
    <row r="298" spans="1:5" x14ac:dyDescent="0.2">
      <c r="A298" s="53">
        <v>15</v>
      </c>
      <c r="B298" s="51" t="s">
        <v>191</v>
      </c>
      <c r="C298" s="51" t="s">
        <v>192</v>
      </c>
      <c r="D298" s="54">
        <v>51.7</v>
      </c>
      <c r="E298" s="55">
        <v>7</v>
      </c>
    </row>
    <row r="299" spans="1:5" x14ac:dyDescent="0.2">
      <c r="A299" s="53">
        <v>16</v>
      </c>
      <c r="B299" s="51" t="s">
        <v>178</v>
      </c>
      <c r="C299" s="51" t="s">
        <v>57</v>
      </c>
      <c r="D299" s="54">
        <v>51.38</v>
      </c>
      <c r="E299" s="55">
        <v>8</v>
      </c>
    </row>
    <row r="300" spans="1:5" x14ac:dyDescent="0.2">
      <c r="A300" s="53">
        <v>17</v>
      </c>
      <c r="B300" s="51" t="s">
        <v>177</v>
      </c>
      <c r="C300" s="51" t="s">
        <v>15</v>
      </c>
      <c r="D300" s="54">
        <v>50.73</v>
      </c>
      <c r="E300" s="55">
        <v>1</v>
      </c>
    </row>
    <row r="301" spans="1:5" x14ac:dyDescent="0.2">
      <c r="A301" s="53">
        <v>18</v>
      </c>
      <c r="B301" s="51" t="s">
        <v>196</v>
      </c>
      <c r="C301" s="51" t="s">
        <v>168</v>
      </c>
      <c r="D301" s="54">
        <v>50.68</v>
      </c>
      <c r="E301" s="55">
        <v>2</v>
      </c>
    </row>
    <row r="302" spans="1:5" x14ac:dyDescent="0.2">
      <c r="A302" s="53">
        <v>19</v>
      </c>
      <c r="B302" s="51" t="s">
        <v>156</v>
      </c>
      <c r="C302" s="51" t="s">
        <v>157</v>
      </c>
      <c r="D302" s="54">
        <v>50.15</v>
      </c>
      <c r="E302" s="55">
        <v>3</v>
      </c>
    </row>
    <row r="303" spans="1:5" x14ac:dyDescent="0.2">
      <c r="A303" s="53">
        <v>20</v>
      </c>
      <c r="B303" s="51" t="s">
        <v>170</v>
      </c>
      <c r="C303" s="51" t="s">
        <v>115</v>
      </c>
      <c r="D303" s="54">
        <v>50.12</v>
      </c>
      <c r="E303" s="55">
        <v>4</v>
      </c>
    </row>
    <row r="304" spans="1:5" x14ac:dyDescent="0.2">
      <c r="A304" s="53">
        <v>21</v>
      </c>
      <c r="B304" s="51" t="s">
        <v>152</v>
      </c>
      <c r="C304" s="51" t="s">
        <v>153</v>
      </c>
      <c r="D304" s="54">
        <v>48.32</v>
      </c>
      <c r="E304" s="55">
        <v>5</v>
      </c>
    </row>
    <row r="305" spans="1:8" x14ac:dyDescent="0.2">
      <c r="A305" s="53">
        <v>22</v>
      </c>
      <c r="B305" s="51" t="s">
        <v>148</v>
      </c>
      <c r="C305" s="51" t="s">
        <v>149</v>
      </c>
      <c r="D305" s="54">
        <v>47.52</v>
      </c>
      <c r="E305" s="55">
        <v>6</v>
      </c>
    </row>
    <row r="306" spans="1:8" x14ac:dyDescent="0.2">
      <c r="A306" s="53">
        <v>23</v>
      </c>
      <c r="B306" s="51" t="s">
        <v>158</v>
      </c>
      <c r="C306" s="51" t="s">
        <v>98</v>
      </c>
      <c r="D306" s="54">
        <v>46.81</v>
      </c>
      <c r="E306" s="55">
        <v>7</v>
      </c>
    </row>
    <row r="307" spans="1:8" x14ac:dyDescent="0.2">
      <c r="A307" s="53">
        <v>24</v>
      </c>
      <c r="B307" s="51" t="s">
        <v>172</v>
      </c>
      <c r="C307" s="51" t="s">
        <v>12</v>
      </c>
      <c r="D307" s="54">
        <v>42.96</v>
      </c>
      <c r="E307" s="55">
        <v>8</v>
      </c>
    </row>
    <row r="309" spans="1:8" x14ac:dyDescent="0.2">
      <c r="A309" s="65" t="s">
        <v>346</v>
      </c>
      <c r="B309" s="48" t="s">
        <v>4</v>
      </c>
      <c r="C309" s="49"/>
      <c r="D309" s="50" t="s">
        <v>6</v>
      </c>
      <c r="F309" s="52" t="s">
        <v>357</v>
      </c>
      <c r="H309" s="51">
        <v>4</v>
      </c>
    </row>
    <row r="310" spans="1:8" x14ac:dyDescent="0.2">
      <c r="A310" s="55">
        <v>1</v>
      </c>
      <c r="B310" s="56" t="s">
        <v>127</v>
      </c>
      <c r="C310" s="75" t="s">
        <v>128</v>
      </c>
      <c r="D310" s="57">
        <v>51.82</v>
      </c>
      <c r="E310" s="55">
        <v>8</v>
      </c>
    </row>
    <row r="311" spans="1:8" x14ac:dyDescent="0.2">
      <c r="A311" s="55">
        <v>2</v>
      </c>
      <c r="B311" s="56" t="s">
        <v>318</v>
      </c>
      <c r="C311" s="75" t="s">
        <v>9</v>
      </c>
      <c r="D311" s="57">
        <v>51.13</v>
      </c>
      <c r="E311" s="55">
        <v>1</v>
      </c>
    </row>
    <row r="312" spans="1:8" x14ac:dyDescent="0.2">
      <c r="A312" s="55">
        <v>3</v>
      </c>
      <c r="B312" s="56" t="s">
        <v>138</v>
      </c>
      <c r="C312" s="75" t="s">
        <v>362</v>
      </c>
      <c r="D312" s="57">
        <v>50.7</v>
      </c>
      <c r="E312" s="55">
        <v>7</v>
      </c>
    </row>
    <row r="313" spans="1:8" x14ac:dyDescent="0.2">
      <c r="A313" s="55">
        <v>4</v>
      </c>
      <c r="B313" s="56" t="s">
        <v>317</v>
      </c>
      <c r="C313" s="75" t="s">
        <v>62</v>
      </c>
      <c r="D313" s="57">
        <v>50.68</v>
      </c>
      <c r="E313" s="55">
        <v>2</v>
      </c>
    </row>
    <row r="314" spans="1:8" x14ac:dyDescent="0.2">
      <c r="A314" s="55">
        <v>5</v>
      </c>
      <c r="B314" s="56" t="s">
        <v>136</v>
      </c>
      <c r="C314" s="75" t="s">
        <v>137</v>
      </c>
      <c r="D314" s="57">
        <v>50.2</v>
      </c>
      <c r="E314" s="55">
        <v>3</v>
      </c>
    </row>
    <row r="315" spans="1:8" x14ac:dyDescent="0.2">
      <c r="A315" s="55">
        <v>6</v>
      </c>
      <c r="B315" s="56" t="s">
        <v>297</v>
      </c>
      <c r="C315" s="75" t="s">
        <v>363</v>
      </c>
      <c r="D315" s="57">
        <v>50.1</v>
      </c>
      <c r="E315" s="55">
        <v>6</v>
      </c>
    </row>
    <row r="316" spans="1:8" x14ac:dyDescent="0.2">
      <c r="A316" s="55">
        <v>7</v>
      </c>
      <c r="B316" s="56" t="s">
        <v>122</v>
      </c>
      <c r="C316" s="75" t="s">
        <v>49</v>
      </c>
      <c r="D316" s="57">
        <v>50.02</v>
      </c>
      <c r="E316" s="55">
        <v>4</v>
      </c>
    </row>
    <row r="317" spans="1:8" x14ac:dyDescent="0.2">
      <c r="A317" s="55">
        <v>8</v>
      </c>
      <c r="B317" s="56" t="s">
        <v>121</v>
      </c>
      <c r="C317" s="75" t="s">
        <v>19</v>
      </c>
      <c r="D317" s="57">
        <v>49.62</v>
      </c>
      <c r="E317" s="55">
        <v>5</v>
      </c>
    </row>
    <row r="318" spans="1:8" x14ac:dyDescent="0.2">
      <c r="A318" s="55">
        <v>9</v>
      </c>
      <c r="B318" s="56" t="s">
        <v>314</v>
      </c>
      <c r="C318" s="75" t="s">
        <v>49</v>
      </c>
      <c r="D318" s="57">
        <v>49.3</v>
      </c>
      <c r="E318" s="55">
        <v>1</v>
      </c>
    </row>
    <row r="319" spans="1:8" x14ac:dyDescent="0.2">
      <c r="A319" s="55">
        <v>10</v>
      </c>
      <c r="B319" s="56" t="s">
        <v>103</v>
      </c>
      <c r="C319" s="75" t="s">
        <v>20</v>
      </c>
      <c r="D319" s="57">
        <v>49.22</v>
      </c>
      <c r="E319" s="55">
        <v>8</v>
      </c>
    </row>
    <row r="320" spans="1:8" x14ac:dyDescent="0.2">
      <c r="A320" s="55">
        <v>11</v>
      </c>
      <c r="B320" s="56" t="s">
        <v>119</v>
      </c>
      <c r="C320" s="75" t="s">
        <v>120</v>
      </c>
      <c r="D320" s="57">
        <v>48.84</v>
      </c>
      <c r="E320" s="55">
        <v>2</v>
      </c>
    </row>
    <row r="321" spans="1:5" x14ac:dyDescent="0.2">
      <c r="A321" s="55">
        <v>12</v>
      </c>
      <c r="B321" s="56" t="s">
        <v>276</v>
      </c>
      <c r="C321" s="75" t="s">
        <v>16</v>
      </c>
      <c r="D321" s="57">
        <v>48.62</v>
      </c>
      <c r="E321" s="55">
        <v>7</v>
      </c>
    </row>
    <row r="322" spans="1:5" x14ac:dyDescent="0.2">
      <c r="A322" s="55">
        <v>13</v>
      </c>
      <c r="B322" s="56" t="s">
        <v>105</v>
      </c>
      <c r="C322" s="75" t="s">
        <v>106</v>
      </c>
      <c r="D322" s="57">
        <v>48.49</v>
      </c>
      <c r="E322" s="55">
        <v>3</v>
      </c>
    </row>
    <row r="323" spans="1:5" x14ac:dyDescent="0.2">
      <c r="A323" s="55">
        <v>14</v>
      </c>
      <c r="B323" s="56" t="s">
        <v>294</v>
      </c>
      <c r="C323" s="75" t="s">
        <v>61</v>
      </c>
      <c r="D323" s="57">
        <v>48.06</v>
      </c>
      <c r="E323" s="55">
        <v>6</v>
      </c>
    </row>
    <row r="324" spans="1:5" x14ac:dyDescent="0.2">
      <c r="A324" s="55">
        <v>15</v>
      </c>
      <c r="B324" s="56" t="s">
        <v>132</v>
      </c>
      <c r="C324" s="75" t="s">
        <v>133</v>
      </c>
      <c r="D324" s="57">
        <v>47.85</v>
      </c>
      <c r="E324" s="55">
        <v>4</v>
      </c>
    </row>
    <row r="325" spans="1:5" x14ac:dyDescent="0.2">
      <c r="A325" s="55">
        <v>16</v>
      </c>
      <c r="B325" s="56" t="s">
        <v>95</v>
      </c>
      <c r="C325" s="75" t="s">
        <v>96</v>
      </c>
      <c r="D325" s="57">
        <v>47.85</v>
      </c>
      <c r="E325" s="55">
        <v>5</v>
      </c>
    </row>
    <row r="326" spans="1:5" x14ac:dyDescent="0.2">
      <c r="A326" s="55">
        <v>17</v>
      </c>
      <c r="B326" s="56" t="s">
        <v>129</v>
      </c>
      <c r="C326" s="75" t="s">
        <v>14</v>
      </c>
      <c r="D326" s="57">
        <v>47.76</v>
      </c>
      <c r="E326" s="55">
        <v>1</v>
      </c>
    </row>
    <row r="327" spans="1:5" x14ac:dyDescent="0.2">
      <c r="A327" s="55">
        <v>18</v>
      </c>
      <c r="B327" s="56" t="s">
        <v>114</v>
      </c>
      <c r="C327" s="75" t="s">
        <v>115</v>
      </c>
      <c r="D327" s="57">
        <v>47.5</v>
      </c>
      <c r="E327" s="55">
        <v>8</v>
      </c>
    </row>
    <row r="328" spans="1:5" x14ac:dyDescent="0.2">
      <c r="A328" s="55">
        <v>19</v>
      </c>
      <c r="B328" s="56" t="s">
        <v>99</v>
      </c>
      <c r="C328" s="75" t="s">
        <v>100</v>
      </c>
      <c r="D328" s="57">
        <v>47.38</v>
      </c>
      <c r="E328" s="55">
        <v>2</v>
      </c>
    </row>
    <row r="329" spans="1:5" x14ac:dyDescent="0.2">
      <c r="A329" s="55">
        <v>20</v>
      </c>
      <c r="B329" s="56" t="s">
        <v>118</v>
      </c>
      <c r="C329" s="75" t="s">
        <v>59</v>
      </c>
      <c r="D329" s="57">
        <v>46.75</v>
      </c>
      <c r="E329" s="55">
        <v>7</v>
      </c>
    </row>
    <row r="330" spans="1:5" x14ac:dyDescent="0.2">
      <c r="A330" s="55">
        <v>21</v>
      </c>
      <c r="B330" s="56" t="s">
        <v>134</v>
      </c>
      <c r="C330" s="75" t="s">
        <v>17</v>
      </c>
      <c r="D330" s="57">
        <v>46.66</v>
      </c>
      <c r="E330" s="55">
        <v>3</v>
      </c>
    </row>
    <row r="331" spans="1:5" x14ac:dyDescent="0.2">
      <c r="A331" s="55">
        <v>22</v>
      </c>
      <c r="B331" s="56" t="s">
        <v>110</v>
      </c>
      <c r="C331" s="75" t="s">
        <v>109</v>
      </c>
      <c r="D331" s="57">
        <v>46.39</v>
      </c>
      <c r="E331" s="55">
        <v>6</v>
      </c>
    </row>
    <row r="332" spans="1:5" x14ac:dyDescent="0.2">
      <c r="A332" s="55">
        <v>23</v>
      </c>
      <c r="B332" s="56" t="s">
        <v>101</v>
      </c>
      <c r="C332" s="75" t="s">
        <v>12</v>
      </c>
      <c r="D332" s="57">
        <v>46.37</v>
      </c>
      <c r="E332" s="55">
        <v>4</v>
      </c>
    </row>
    <row r="333" spans="1:5" x14ac:dyDescent="0.2">
      <c r="A333" s="55">
        <v>24</v>
      </c>
      <c r="B333" s="56" t="s">
        <v>123</v>
      </c>
      <c r="C333" s="75" t="s">
        <v>22</v>
      </c>
      <c r="D333" s="57">
        <v>46.25</v>
      </c>
      <c r="E333" s="55">
        <v>5</v>
      </c>
    </row>
    <row r="334" spans="1:5" x14ac:dyDescent="0.2">
      <c r="A334" s="55">
        <v>25</v>
      </c>
      <c r="B334" s="56" t="s">
        <v>288</v>
      </c>
      <c r="C334" s="75" t="s">
        <v>49</v>
      </c>
      <c r="D334" s="57">
        <v>46.1</v>
      </c>
      <c r="E334" s="55">
        <v>1</v>
      </c>
    </row>
    <row r="335" spans="1:5" x14ac:dyDescent="0.2">
      <c r="A335" s="55">
        <v>26</v>
      </c>
      <c r="B335" s="56" t="s">
        <v>94</v>
      </c>
      <c r="C335" s="75" t="s">
        <v>49</v>
      </c>
      <c r="D335" s="57">
        <v>45.47</v>
      </c>
      <c r="E335" s="55">
        <v>8</v>
      </c>
    </row>
    <row r="336" spans="1:5" x14ac:dyDescent="0.2">
      <c r="A336" s="55">
        <v>27</v>
      </c>
      <c r="B336" s="56" t="s">
        <v>112</v>
      </c>
      <c r="C336" s="75" t="s">
        <v>113</v>
      </c>
      <c r="D336" s="57">
        <v>45.37</v>
      </c>
      <c r="E336" s="55">
        <v>2</v>
      </c>
    </row>
    <row r="337" spans="1:8" x14ac:dyDescent="0.2">
      <c r="A337" s="55">
        <v>28</v>
      </c>
      <c r="B337" s="56" t="s">
        <v>104</v>
      </c>
      <c r="C337" s="75" t="s">
        <v>17</v>
      </c>
      <c r="D337" s="57">
        <v>45.29</v>
      </c>
      <c r="E337" s="55">
        <v>7</v>
      </c>
    </row>
    <row r="338" spans="1:8" x14ac:dyDescent="0.2">
      <c r="A338" s="55">
        <v>29</v>
      </c>
      <c r="B338" s="56" t="s">
        <v>108</v>
      </c>
      <c r="C338" s="75" t="s">
        <v>109</v>
      </c>
      <c r="D338" s="57">
        <v>44.76</v>
      </c>
      <c r="E338" s="55">
        <v>3</v>
      </c>
    </row>
    <row r="339" spans="1:8" x14ac:dyDescent="0.2">
      <c r="A339" s="55">
        <v>30</v>
      </c>
      <c r="B339" s="56" t="s">
        <v>92</v>
      </c>
      <c r="C339" s="75" t="s">
        <v>93</v>
      </c>
      <c r="D339" s="57">
        <v>43.76</v>
      </c>
      <c r="E339" s="55">
        <v>6</v>
      </c>
    </row>
    <row r="340" spans="1:8" x14ac:dyDescent="0.2">
      <c r="A340" s="55">
        <v>31</v>
      </c>
      <c r="B340" s="56" t="s">
        <v>102</v>
      </c>
      <c r="C340" s="75" t="s">
        <v>61</v>
      </c>
      <c r="D340" s="57">
        <v>43.15</v>
      </c>
      <c r="E340" s="55">
        <v>4</v>
      </c>
    </row>
    <row r="341" spans="1:8" x14ac:dyDescent="0.2">
      <c r="A341" s="53">
        <v>32</v>
      </c>
      <c r="B341" s="56" t="s">
        <v>124</v>
      </c>
      <c r="C341" s="75" t="s">
        <v>62</v>
      </c>
      <c r="D341" s="57">
        <v>42.44</v>
      </c>
      <c r="E341" s="55">
        <v>5</v>
      </c>
    </row>
    <row r="343" spans="1:8" x14ac:dyDescent="0.2">
      <c r="A343" s="65" t="s">
        <v>347</v>
      </c>
      <c r="B343" s="48" t="s">
        <v>0</v>
      </c>
      <c r="C343" s="49"/>
      <c r="D343" s="50" t="s">
        <v>145</v>
      </c>
      <c r="F343" s="52" t="s">
        <v>359</v>
      </c>
      <c r="H343" s="51">
        <v>2</v>
      </c>
    </row>
    <row r="344" spans="1:8" x14ac:dyDescent="0.2">
      <c r="A344" s="53">
        <v>1</v>
      </c>
      <c r="B344" s="56" t="s">
        <v>27</v>
      </c>
      <c r="C344" s="56" t="s">
        <v>11</v>
      </c>
      <c r="D344" s="54">
        <v>56.94</v>
      </c>
      <c r="E344" s="55">
        <v>3</v>
      </c>
    </row>
    <row r="345" spans="1:8" x14ac:dyDescent="0.2">
      <c r="A345" s="53">
        <v>2</v>
      </c>
      <c r="B345" s="56" t="s">
        <v>39</v>
      </c>
      <c r="C345" s="56" t="s">
        <v>18</v>
      </c>
      <c r="D345" s="54">
        <v>56</v>
      </c>
      <c r="E345" s="55">
        <v>4</v>
      </c>
    </row>
    <row r="346" spans="1:8" x14ac:dyDescent="0.2">
      <c r="A346" s="53">
        <v>3</v>
      </c>
      <c r="B346" s="56" t="s">
        <v>40</v>
      </c>
      <c r="C346" s="56" t="s">
        <v>17</v>
      </c>
      <c r="D346" s="54">
        <v>53.76</v>
      </c>
      <c r="E346" s="55">
        <v>5</v>
      </c>
    </row>
    <row r="347" spans="1:8" x14ac:dyDescent="0.2">
      <c r="A347" s="53">
        <v>4</v>
      </c>
      <c r="B347" s="56" t="s">
        <v>378</v>
      </c>
      <c r="C347" s="56" t="s">
        <v>12</v>
      </c>
      <c r="D347" s="54">
        <v>52.21</v>
      </c>
      <c r="E347" s="55">
        <v>1</v>
      </c>
    </row>
    <row r="348" spans="1:8" x14ac:dyDescent="0.2">
      <c r="A348" s="53">
        <v>5</v>
      </c>
      <c r="B348" s="56" t="s">
        <v>32</v>
      </c>
      <c r="C348" s="56" t="s">
        <v>15</v>
      </c>
      <c r="D348" s="54">
        <v>51</v>
      </c>
      <c r="E348" s="55">
        <v>2</v>
      </c>
    </row>
    <row r="349" spans="1:8" x14ac:dyDescent="0.2">
      <c r="A349" s="53">
        <v>6</v>
      </c>
      <c r="B349" s="56" t="s">
        <v>146</v>
      </c>
      <c r="C349" s="56" t="s">
        <v>147</v>
      </c>
      <c r="D349" s="54">
        <v>50.81</v>
      </c>
      <c r="E349" s="55">
        <v>3</v>
      </c>
    </row>
    <row r="350" spans="1:8" x14ac:dyDescent="0.2">
      <c r="A350" s="53">
        <v>7</v>
      </c>
      <c r="B350" s="56" t="s">
        <v>30</v>
      </c>
      <c r="C350" s="56" t="s">
        <v>14</v>
      </c>
      <c r="D350" s="54">
        <v>48.06</v>
      </c>
      <c r="E350" s="55">
        <v>4</v>
      </c>
    </row>
    <row r="351" spans="1:8" x14ac:dyDescent="0.2">
      <c r="A351" s="53">
        <v>8</v>
      </c>
      <c r="B351" s="56" t="s">
        <v>31</v>
      </c>
      <c r="C351" s="56" t="s">
        <v>12</v>
      </c>
      <c r="D351" s="54">
        <v>46.92</v>
      </c>
      <c r="E351" s="55">
        <v>5</v>
      </c>
    </row>
    <row r="352" spans="1:8" x14ac:dyDescent="0.2">
      <c r="A352" s="53">
        <v>9</v>
      </c>
      <c r="B352" s="56" t="s">
        <v>29</v>
      </c>
      <c r="C352" s="56" t="s">
        <v>13</v>
      </c>
      <c r="D352" s="54">
        <v>46.69</v>
      </c>
      <c r="E352" s="55">
        <v>6</v>
      </c>
    </row>
    <row r="353" spans="1:8" x14ac:dyDescent="0.2">
      <c r="A353" s="53">
        <v>10</v>
      </c>
      <c r="B353" s="56" t="s">
        <v>26</v>
      </c>
      <c r="C353" s="56" t="s">
        <v>10</v>
      </c>
      <c r="D353" s="54">
        <v>45.83</v>
      </c>
      <c r="E353" s="55">
        <v>7</v>
      </c>
    </row>
    <row r="354" spans="1:8" x14ac:dyDescent="0.2">
      <c r="A354" s="53">
        <v>11</v>
      </c>
      <c r="B354" s="56" t="s">
        <v>25</v>
      </c>
      <c r="C354" s="56" t="s">
        <v>9</v>
      </c>
      <c r="D354" s="54">
        <v>44.65</v>
      </c>
      <c r="E354" s="55">
        <v>8</v>
      </c>
    </row>
    <row r="356" spans="1:8" x14ac:dyDescent="0.2">
      <c r="A356" s="65" t="s">
        <v>348</v>
      </c>
      <c r="B356" s="48" t="s">
        <v>2</v>
      </c>
      <c r="C356" s="49"/>
      <c r="D356" s="50" t="s">
        <v>145</v>
      </c>
      <c r="F356" s="52" t="s">
        <v>359</v>
      </c>
      <c r="H356" s="51">
        <v>2</v>
      </c>
    </row>
    <row r="357" spans="1:8" x14ac:dyDescent="0.2">
      <c r="A357" s="53">
        <v>1</v>
      </c>
      <c r="B357" s="51" t="s">
        <v>76</v>
      </c>
      <c r="C357" s="51" t="s">
        <v>54</v>
      </c>
      <c r="D357" s="54">
        <v>57.49</v>
      </c>
      <c r="E357" s="55">
        <v>1</v>
      </c>
      <c r="F357" s="52"/>
    </row>
    <row r="358" spans="1:8" x14ac:dyDescent="0.2">
      <c r="A358" s="53">
        <v>2</v>
      </c>
      <c r="B358" s="51" t="s">
        <v>77</v>
      </c>
      <c r="C358" s="51" t="s">
        <v>17</v>
      </c>
      <c r="D358" s="54">
        <v>52.97</v>
      </c>
      <c r="E358" s="55">
        <v>2</v>
      </c>
    </row>
    <row r="359" spans="1:8" x14ac:dyDescent="0.2">
      <c r="A359" s="53">
        <v>3</v>
      </c>
      <c r="B359" s="51" t="s">
        <v>319</v>
      </c>
      <c r="C359" s="51" t="s">
        <v>187</v>
      </c>
      <c r="D359" s="54">
        <v>51.83</v>
      </c>
      <c r="E359" s="55">
        <v>3</v>
      </c>
    </row>
    <row r="360" spans="1:8" x14ac:dyDescent="0.2">
      <c r="A360" s="53">
        <v>4</v>
      </c>
      <c r="B360" s="51" t="s">
        <v>79</v>
      </c>
      <c r="C360" s="51" t="s">
        <v>49</v>
      </c>
      <c r="D360" s="54">
        <v>49.57</v>
      </c>
      <c r="E360" s="55">
        <v>3</v>
      </c>
    </row>
    <row r="361" spans="1:8" x14ac:dyDescent="0.2">
      <c r="A361" s="53">
        <v>5</v>
      </c>
      <c r="B361" s="51" t="s">
        <v>80</v>
      </c>
      <c r="C361" s="51" t="s">
        <v>55</v>
      </c>
      <c r="D361" s="54">
        <v>48.79</v>
      </c>
      <c r="E361" s="55">
        <v>5</v>
      </c>
    </row>
    <row r="362" spans="1:8" x14ac:dyDescent="0.2">
      <c r="A362" s="53">
        <v>6</v>
      </c>
      <c r="B362" s="51" t="s">
        <v>86</v>
      </c>
      <c r="C362" s="51" t="s">
        <v>60</v>
      </c>
      <c r="D362" s="54">
        <v>48.64</v>
      </c>
      <c r="E362" s="55">
        <v>6</v>
      </c>
    </row>
    <row r="363" spans="1:8" x14ac:dyDescent="0.2">
      <c r="A363" s="53">
        <v>7</v>
      </c>
      <c r="B363" s="51" t="s">
        <v>72</v>
      </c>
      <c r="C363" s="51" t="s">
        <v>52</v>
      </c>
      <c r="D363" s="54">
        <v>48.42</v>
      </c>
      <c r="E363" s="55">
        <v>7</v>
      </c>
    </row>
    <row r="364" spans="1:8" x14ac:dyDescent="0.2">
      <c r="A364" s="53">
        <v>8</v>
      </c>
      <c r="B364" s="51" t="s">
        <v>213</v>
      </c>
      <c r="C364" s="70" t="s">
        <v>49</v>
      </c>
      <c r="D364" s="54">
        <v>47.96</v>
      </c>
      <c r="E364" s="55">
        <v>8</v>
      </c>
    </row>
    <row r="365" spans="1:8" x14ac:dyDescent="0.2">
      <c r="A365" s="53">
        <v>9</v>
      </c>
      <c r="B365" s="51" t="s">
        <v>68</v>
      </c>
      <c r="C365" s="51" t="s">
        <v>17</v>
      </c>
      <c r="D365" s="54">
        <v>47.56</v>
      </c>
      <c r="E365" s="55">
        <v>1</v>
      </c>
    </row>
    <row r="366" spans="1:8" x14ac:dyDescent="0.2">
      <c r="A366" s="53">
        <v>10</v>
      </c>
      <c r="B366" s="51" t="s">
        <v>67</v>
      </c>
      <c r="C366" s="51" t="s">
        <v>49</v>
      </c>
      <c r="D366" s="54">
        <v>46.32</v>
      </c>
      <c r="E366" s="55">
        <v>2</v>
      </c>
    </row>
    <row r="367" spans="1:8" x14ac:dyDescent="0.2">
      <c r="A367" s="53">
        <v>11</v>
      </c>
      <c r="B367" s="51" t="s">
        <v>90</v>
      </c>
      <c r="C367" s="51" t="s">
        <v>61</v>
      </c>
      <c r="D367" s="54">
        <v>45.33</v>
      </c>
      <c r="E367" s="55">
        <v>3</v>
      </c>
    </row>
    <row r="368" spans="1:8" x14ac:dyDescent="0.2">
      <c r="A368" s="53">
        <v>12</v>
      </c>
      <c r="B368" s="51" t="s">
        <v>64</v>
      </c>
      <c r="C368" s="51" t="s">
        <v>46</v>
      </c>
      <c r="D368" s="54">
        <v>44.52</v>
      </c>
      <c r="E368" s="55">
        <v>4</v>
      </c>
    </row>
    <row r="369" spans="1:8" x14ac:dyDescent="0.2">
      <c r="A369" s="53">
        <v>13</v>
      </c>
      <c r="B369" s="51" t="s">
        <v>85</v>
      </c>
      <c r="C369" s="51" t="s">
        <v>59</v>
      </c>
      <c r="D369" s="54">
        <v>44.44</v>
      </c>
      <c r="E369" s="55">
        <v>5</v>
      </c>
    </row>
    <row r="370" spans="1:8" x14ac:dyDescent="0.2">
      <c r="A370" s="53">
        <v>14</v>
      </c>
      <c r="B370" s="51" t="s">
        <v>84</v>
      </c>
      <c r="C370" s="51" t="s">
        <v>58</v>
      </c>
      <c r="D370" s="54">
        <v>42.18</v>
      </c>
      <c r="E370" s="55">
        <v>6</v>
      </c>
    </row>
    <row r="371" spans="1:8" x14ac:dyDescent="0.2">
      <c r="A371" s="53">
        <v>15</v>
      </c>
      <c r="B371" s="51" t="s">
        <v>88</v>
      </c>
      <c r="C371" s="51" t="s">
        <v>22</v>
      </c>
      <c r="D371" s="54">
        <v>39.83</v>
      </c>
      <c r="E371" s="55">
        <v>7</v>
      </c>
    </row>
    <row r="372" spans="1:8" x14ac:dyDescent="0.2">
      <c r="A372" s="53">
        <v>16</v>
      </c>
      <c r="B372" s="51" t="s">
        <v>63</v>
      </c>
      <c r="C372" s="51" t="s">
        <v>45</v>
      </c>
      <c r="D372" s="54">
        <v>36.07</v>
      </c>
      <c r="E372" s="55">
        <v>8</v>
      </c>
    </row>
    <row r="374" spans="1:8" x14ac:dyDescent="0.2">
      <c r="A374" s="65" t="s">
        <v>349</v>
      </c>
      <c r="B374" s="48" t="s">
        <v>3</v>
      </c>
      <c r="C374" s="49"/>
      <c r="D374" s="50" t="s">
        <v>145</v>
      </c>
      <c r="F374" s="52" t="s">
        <v>356</v>
      </c>
      <c r="H374" s="51">
        <v>3</v>
      </c>
    </row>
    <row r="375" spans="1:8" x14ac:dyDescent="0.2">
      <c r="A375" s="53">
        <v>1</v>
      </c>
      <c r="B375" s="51" t="s">
        <v>189</v>
      </c>
      <c r="C375" s="51" t="s">
        <v>15</v>
      </c>
      <c r="D375" s="54">
        <v>49.82</v>
      </c>
      <c r="E375" s="55">
        <v>1</v>
      </c>
    </row>
    <row r="376" spans="1:8" x14ac:dyDescent="0.2">
      <c r="A376" s="53">
        <v>2</v>
      </c>
      <c r="B376" s="51" t="s">
        <v>173</v>
      </c>
      <c r="C376" s="51" t="s">
        <v>174</v>
      </c>
      <c r="D376" s="54">
        <v>49.46</v>
      </c>
      <c r="E376" s="55">
        <v>2</v>
      </c>
    </row>
    <row r="377" spans="1:8" x14ac:dyDescent="0.2">
      <c r="A377" s="53">
        <v>3</v>
      </c>
      <c r="B377" s="51" t="s">
        <v>180</v>
      </c>
      <c r="C377" s="51" t="s">
        <v>166</v>
      </c>
      <c r="D377" s="54">
        <v>49.37</v>
      </c>
      <c r="E377" s="55">
        <v>3</v>
      </c>
    </row>
    <row r="378" spans="1:8" x14ac:dyDescent="0.2">
      <c r="A378" s="53">
        <v>4</v>
      </c>
      <c r="B378" s="51" t="s">
        <v>190</v>
      </c>
      <c r="C378" s="51" t="s">
        <v>185</v>
      </c>
      <c r="D378" s="54">
        <v>49.1</v>
      </c>
      <c r="E378" s="55">
        <v>4</v>
      </c>
    </row>
    <row r="379" spans="1:8" x14ac:dyDescent="0.2">
      <c r="A379" s="53">
        <v>5</v>
      </c>
      <c r="B379" s="51" t="s">
        <v>183</v>
      </c>
      <c r="C379" s="51" t="s">
        <v>174</v>
      </c>
      <c r="D379" s="54">
        <v>48.59</v>
      </c>
      <c r="E379" s="55">
        <v>5</v>
      </c>
    </row>
    <row r="380" spans="1:8" x14ac:dyDescent="0.2">
      <c r="A380" s="53">
        <v>6</v>
      </c>
      <c r="B380" s="51" t="s">
        <v>193</v>
      </c>
      <c r="C380" s="51" t="s">
        <v>109</v>
      </c>
      <c r="D380" s="54">
        <v>48.28</v>
      </c>
      <c r="E380" s="55">
        <v>6</v>
      </c>
    </row>
    <row r="381" spans="1:8" x14ac:dyDescent="0.2">
      <c r="A381" s="53">
        <v>7</v>
      </c>
      <c r="B381" s="51" t="s">
        <v>188</v>
      </c>
      <c r="C381" s="51" t="s">
        <v>162</v>
      </c>
      <c r="D381" s="54">
        <v>48.05</v>
      </c>
      <c r="E381" s="55">
        <v>7</v>
      </c>
    </row>
    <row r="382" spans="1:8" x14ac:dyDescent="0.2">
      <c r="A382" s="53">
        <v>8</v>
      </c>
      <c r="B382" s="51" t="s">
        <v>171</v>
      </c>
      <c r="C382" s="51" t="s">
        <v>23</v>
      </c>
      <c r="D382" s="54">
        <v>47.03</v>
      </c>
      <c r="E382" s="55">
        <v>8</v>
      </c>
    </row>
    <row r="383" spans="1:8" x14ac:dyDescent="0.2">
      <c r="A383" s="53">
        <v>9</v>
      </c>
      <c r="B383" s="51" t="s">
        <v>196</v>
      </c>
      <c r="C383" s="51" t="s">
        <v>168</v>
      </c>
      <c r="D383" s="54">
        <v>46.77</v>
      </c>
      <c r="E383" s="55">
        <v>1</v>
      </c>
    </row>
    <row r="384" spans="1:8" x14ac:dyDescent="0.2">
      <c r="A384" s="53">
        <v>10</v>
      </c>
      <c r="B384" s="51" t="s">
        <v>179</v>
      </c>
      <c r="C384" s="51" t="s">
        <v>164</v>
      </c>
      <c r="D384" s="54">
        <v>46.19</v>
      </c>
      <c r="E384" s="55">
        <v>2</v>
      </c>
    </row>
    <row r="385" spans="1:8" x14ac:dyDescent="0.2">
      <c r="A385" s="53">
        <v>11</v>
      </c>
      <c r="B385" s="51" t="s">
        <v>170</v>
      </c>
      <c r="C385" s="51" t="s">
        <v>115</v>
      </c>
      <c r="D385" s="54">
        <v>45.69</v>
      </c>
      <c r="E385" s="55">
        <v>3</v>
      </c>
    </row>
    <row r="386" spans="1:8" x14ac:dyDescent="0.2">
      <c r="A386" s="53">
        <v>12</v>
      </c>
      <c r="B386" s="51" t="s">
        <v>169</v>
      </c>
      <c r="C386" s="51" t="s">
        <v>147</v>
      </c>
      <c r="D386" s="54">
        <v>42.66</v>
      </c>
      <c r="E386" s="55">
        <v>4</v>
      </c>
    </row>
    <row r="387" spans="1:8" x14ac:dyDescent="0.2">
      <c r="A387" s="53">
        <v>13</v>
      </c>
      <c r="B387" s="51" t="s">
        <v>159</v>
      </c>
      <c r="C387" s="51" t="s">
        <v>160</v>
      </c>
      <c r="D387" s="54">
        <v>42.65</v>
      </c>
      <c r="E387" s="55">
        <v>5</v>
      </c>
    </row>
    <row r="388" spans="1:8" x14ac:dyDescent="0.2">
      <c r="A388" s="53">
        <v>14</v>
      </c>
      <c r="B388" s="51" t="s">
        <v>176</v>
      </c>
      <c r="C388" s="51" t="s">
        <v>164</v>
      </c>
      <c r="D388" s="54">
        <v>42.5</v>
      </c>
      <c r="E388" s="55">
        <v>6</v>
      </c>
    </row>
    <row r="389" spans="1:8" x14ac:dyDescent="0.2">
      <c r="A389" s="53">
        <v>15</v>
      </c>
      <c r="B389" s="51" t="s">
        <v>175</v>
      </c>
      <c r="C389" s="51" t="s">
        <v>115</v>
      </c>
      <c r="D389" s="54">
        <v>41.67</v>
      </c>
      <c r="E389" s="55">
        <v>7</v>
      </c>
    </row>
    <row r="390" spans="1:8" x14ac:dyDescent="0.2">
      <c r="A390" s="53">
        <v>16</v>
      </c>
      <c r="B390" s="51" t="s">
        <v>156</v>
      </c>
      <c r="C390" s="51" t="s">
        <v>157</v>
      </c>
      <c r="D390" s="54">
        <v>41.52</v>
      </c>
      <c r="E390" s="55">
        <v>8</v>
      </c>
    </row>
    <row r="391" spans="1:8" x14ac:dyDescent="0.2">
      <c r="A391" s="53">
        <v>17</v>
      </c>
      <c r="B391" s="51" t="s">
        <v>167</v>
      </c>
      <c r="C391" s="51" t="s">
        <v>168</v>
      </c>
      <c r="D391" s="54">
        <v>40.200000000000003</v>
      </c>
      <c r="E391" s="53">
        <v>1</v>
      </c>
    </row>
    <row r="392" spans="1:8" x14ac:dyDescent="0.2">
      <c r="A392" s="53">
        <v>18</v>
      </c>
      <c r="B392" s="51" t="s">
        <v>150</v>
      </c>
      <c r="C392" s="51" t="s">
        <v>8</v>
      </c>
      <c r="D392" s="54">
        <v>39.909999999999997</v>
      </c>
      <c r="E392" s="53">
        <v>2</v>
      </c>
    </row>
    <row r="393" spans="1:8" x14ac:dyDescent="0.2">
      <c r="A393" s="53">
        <v>19</v>
      </c>
      <c r="B393" s="51" t="s">
        <v>161</v>
      </c>
      <c r="C393" s="51" t="s">
        <v>162</v>
      </c>
      <c r="D393" s="54">
        <v>39.270000000000003</v>
      </c>
      <c r="E393" s="53">
        <v>3</v>
      </c>
    </row>
    <row r="394" spans="1:8" x14ac:dyDescent="0.2">
      <c r="A394" s="53">
        <v>20</v>
      </c>
      <c r="B394" s="51" t="s">
        <v>158</v>
      </c>
      <c r="C394" s="51" t="s">
        <v>98</v>
      </c>
      <c r="D394" s="54">
        <v>39.1</v>
      </c>
      <c r="E394" s="53">
        <v>4</v>
      </c>
    </row>
    <row r="395" spans="1:8" x14ac:dyDescent="0.2">
      <c r="A395" s="53">
        <v>21</v>
      </c>
      <c r="B395" s="51" t="s">
        <v>154</v>
      </c>
      <c r="C395" s="51" t="s">
        <v>155</v>
      </c>
      <c r="D395" s="54">
        <v>38.49</v>
      </c>
      <c r="E395" s="53">
        <v>5</v>
      </c>
    </row>
    <row r="396" spans="1:8" x14ac:dyDescent="0.2">
      <c r="A396" s="53">
        <v>22</v>
      </c>
      <c r="B396" s="51" t="s">
        <v>151</v>
      </c>
      <c r="C396" s="51" t="s">
        <v>98</v>
      </c>
      <c r="D396" s="54">
        <v>38.340000000000003</v>
      </c>
      <c r="E396" s="53">
        <v>6</v>
      </c>
    </row>
    <row r="397" spans="1:8" x14ac:dyDescent="0.2">
      <c r="A397" s="53">
        <v>23</v>
      </c>
      <c r="B397" s="51" t="s">
        <v>148</v>
      </c>
      <c r="C397" s="51" t="s">
        <v>149</v>
      </c>
      <c r="D397" s="54">
        <v>38.340000000000003</v>
      </c>
      <c r="E397" s="53">
        <v>7</v>
      </c>
    </row>
    <row r="398" spans="1:8" x14ac:dyDescent="0.2">
      <c r="A398" s="53">
        <v>24</v>
      </c>
      <c r="B398" s="51" t="s">
        <v>152</v>
      </c>
      <c r="C398" s="51" t="s">
        <v>153</v>
      </c>
      <c r="D398" s="54">
        <v>37.520000000000003</v>
      </c>
      <c r="E398" s="53">
        <v>8</v>
      </c>
    </row>
    <row r="400" spans="1:8" x14ac:dyDescent="0.2">
      <c r="A400" s="65" t="s">
        <v>350</v>
      </c>
      <c r="B400" s="48" t="s">
        <v>4</v>
      </c>
      <c r="C400" s="49"/>
      <c r="D400" s="50" t="s">
        <v>145</v>
      </c>
      <c r="F400" s="52" t="s">
        <v>358</v>
      </c>
      <c r="H400" s="51">
        <v>5</v>
      </c>
    </row>
    <row r="401" spans="1:5" x14ac:dyDescent="0.2">
      <c r="A401" s="55">
        <v>1</v>
      </c>
      <c r="B401" s="56" t="s">
        <v>323</v>
      </c>
      <c r="C401" s="56" t="s">
        <v>62</v>
      </c>
      <c r="D401" s="57">
        <v>48.5</v>
      </c>
      <c r="E401" s="53">
        <v>3</v>
      </c>
    </row>
    <row r="402" spans="1:5" x14ac:dyDescent="0.2">
      <c r="A402" s="55">
        <v>2</v>
      </c>
      <c r="B402" s="56" t="s">
        <v>141</v>
      </c>
      <c r="C402" s="56" t="s">
        <v>133</v>
      </c>
      <c r="D402" s="57">
        <v>48.13</v>
      </c>
      <c r="E402" s="53">
        <v>4</v>
      </c>
    </row>
    <row r="403" spans="1:5" x14ac:dyDescent="0.2">
      <c r="A403" s="55">
        <v>3</v>
      </c>
      <c r="B403" s="56" t="s">
        <v>276</v>
      </c>
      <c r="C403" s="56" t="s">
        <v>16</v>
      </c>
      <c r="D403" s="57">
        <v>47.34</v>
      </c>
      <c r="E403" s="53">
        <v>5</v>
      </c>
    </row>
    <row r="404" spans="1:5" x14ac:dyDescent="0.2">
      <c r="A404" s="55">
        <v>4</v>
      </c>
      <c r="B404" s="56" t="s">
        <v>143</v>
      </c>
      <c r="C404" s="56" t="s">
        <v>115</v>
      </c>
      <c r="D404" s="57">
        <v>47</v>
      </c>
      <c r="E404" s="55">
        <v>1</v>
      </c>
    </row>
    <row r="405" spans="1:5" x14ac:dyDescent="0.2">
      <c r="A405" s="55">
        <v>5</v>
      </c>
      <c r="B405" s="56" t="s">
        <v>142</v>
      </c>
      <c r="C405" s="56" t="s">
        <v>9</v>
      </c>
      <c r="D405" s="57">
        <v>46.87</v>
      </c>
      <c r="E405" s="55">
        <v>2</v>
      </c>
    </row>
    <row r="406" spans="1:5" x14ac:dyDescent="0.2">
      <c r="A406" s="55">
        <v>6</v>
      </c>
      <c r="B406" s="56" t="s">
        <v>129</v>
      </c>
      <c r="C406" s="56" t="s">
        <v>14</v>
      </c>
      <c r="D406" s="57">
        <v>46.61</v>
      </c>
      <c r="E406" s="55">
        <v>3</v>
      </c>
    </row>
    <row r="407" spans="1:5" x14ac:dyDescent="0.2">
      <c r="A407" s="55">
        <v>7</v>
      </c>
      <c r="B407" s="56" t="s">
        <v>140</v>
      </c>
      <c r="C407" s="56" t="s">
        <v>61</v>
      </c>
      <c r="D407" s="57">
        <v>46.38</v>
      </c>
      <c r="E407" s="55">
        <v>4</v>
      </c>
    </row>
    <row r="408" spans="1:5" x14ac:dyDescent="0.2">
      <c r="A408" s="55">
        <v>8</v>
      </c>
      <c r="B408" s="56" t="s">
        <v>123</v>
      </c>
      <c r="C408" s="56" t="s">
        <v>22</v>
      </c>
      <c r="D408" s="57">
        <v>45.7</v>
      </c>
      <c r="E408" s="55">
        <v>5</v>
      </c>
    </row>
    <row r="409" spans="1:5" x14ac:dyDescent="0.2">
      <c r="A409" s="55">
        <v>9</v>
      </c>
      <c r="B409" s="56" t="s">
        <v>127</v>
      </c>
      <c r="C409" s="56" t="s">
        <v>128</v>
      </c>
      <c r="D409" s="57">
        <v>45.23</v>
      </c>
      <c r="E409" s="55">
        <v>6</v>
      </c>
    </row>
    <row r="410" spans="1:5" x14ac:dyDescent="0.2">
      <c r="A410" s="55">
        <v>10</v>
      </c>
      <c r="B410" s="56" t="s">
        <v>321</v>
      </c>
      <c r="C410" s="56" t="s">
        <v>363</v>
      </c>
      <c r="D410" s="57">
        <v>45.22</v>
      </c>
      <c r="E410" s="55">
        <v>8</v>
      </c>
    </row>
    <row r="411" spans="1:5" x14ac:dyDescent="0.2">
      <c r="A411" s="55">
        <v>11</v>
      </c>
      <c r="B411" s="56" t="s">
        <v>379</v>
      </c>
      <c r="C411" s="56" t="s">
        <v>15</v>
      </c>
      <c r="D411" s="57">
        <v>44.6</v>
      </c>
      <c r="E411" s="55">
        <v>1</v>
      </c>
    </row>
    <row r="412" spans="1:5" x14ac:dyDescent="0.2">
      <c r="A412" s="55">
        <v>12</v>
      </c>
      <c r="B412" s="56" t="s">
        <v>107</v>
      </c>
      <c r="C412" s="56" t="s">
        <v>15</v>
      </c>
      <c r="D412" s="57">
        <v>44.32</v>
      </c>
      <c r="E412" s="55">
        <v>2</v>
      </c>
    </row>
    <row r="413" spans="1:5" x14ac:dyDescent="0.2">
      <c r="A413" s="55">
        <v>13</v>
      </c>
      <c r="B413" s="56" t="s">
        <v>299</v>
      </c>
      <c r="C413" s="56" t="s">
        <v>300</v>
      </c>
      <c r="D413" s="57">
        <v>44.13</v>
      </c>
      <c r="E413" s="55">
        <v>3</v>
      </c>
    </row>
    <row r="414" spans="1:5" x14ac:dyDescent="0.2">
      <c r="A414" s="55">
        <v>14</v>
      </c>
      <c r="B414" s="56" t="s">
        <v>114</v>
      </c>
      <c r="C414" s="56" t="s">
        <v>115</v>
      </c>
      <c r="D414" s="57">
        <v>44</v>
      </c>
      <c r="E414" s="55">
        <v>4</v>
      </c>
    </row>
    <row r="415" spans="1:5" x14ac:dyDescent="0.2">
      <c r="A415" s="55">
        <v>15</v>
      </c>
      <c r="B415" s="56" t="s">
        <v>122</v>
      </c>
      <c r="C415" s="56" t="s">
        <v>49</v>
      </c>
      <c r="D415" s="57">
        <v>43.92</v>
      </c>
      <c r="E415" s="55">
        <v>5</v>
      </c>
    </row>
    <row r="416" spans="1:5" x14ac:dyDescent="0.2">
      <c r="A416" s="55">
        <v>16</v>
      </c>
      <c r="B416" s="56" t="s">
        <v>110</v>
      </c>
      <c r="C416" s="56" t="s">
        <v>109</v>
      </c>
      <c r="D416" s="57">
        <v>43.71</v>
      </c>
      <c r="E416" s="55">
        <v>6</v>
      </c>
    </row>
    <row r="417" spans="1:5" x14ac:dyDescent="0.2">
      <c r="A417" s="55">
        <v>17</v>
      </c>
      <c r="B417" s="56" t="s">
        <v>111</v>
      </c>
      <c r="C417" s="56" t="s">
        <v>17</v>
      </c>
      <c r="D417" s="57">
        <v>43.41</v>
      </c>
      <c r="E417" s="55">
        <v>7</v>
      </c>
    </row>
    <row r="418" spans="1:5" x14ac:dyDescent="0.2">
      <c r="A418" s="55">
        <v>18</v>
      </c>
      <c r="B418" s="56" t="s">
        <v>103</v>
      </c>
      <c r="C418" s="56" t="s">
        <v>20</v>
      </c>
      <c r="D418" s="57">
        <v>43.41</v>
      </c>
      <c r="E418" s="55">
        <v>8</v>
      </c>
    </row>
    <row r="419" spans="1:5" x14ac:dyDescent="0.2">
      <c r="A419" s="55">
        <v>19</v>
      </c>
      <c r="B419" s="56" t="s">
        <v>292</v>
      </c>
      <c r="C419" s="56" t="s">
        <v>61</v>
      </c>
      <c r="D419" s="57">
        <v>42.84</v>
      </c>
      <c r="E419" s="55">
        <v>1</v>
      </c>
    </row>
    <row r="420" spans="1:5" x14ac:dyDescent="0.2">
      <c r="A420" s="55">
        <v>20</v>
      </c>
      <c r="B420" s="56" t="s">
        <v>136</v>
      </c>
      <c r="C420" s="56" t="s">
        <v>137</v>
      </c>
      <c r="D420" s="57">
        <v>42.22</v>
      </c>
      <c r="E420" s="55">
        <v>2</v>
      </c>
    </row>
    <row r="421" spans="1:5" x14ac:dyDescent="0.2">
      <c r="A421" s="55">
        <v>21</v>
      </c>
      <c r="B421" s="56" t="s">
        <v>119</v>
      </c>
      <c r="C421" s="56" t="s">
        <v>120</v>
      </c>
      <c r="D421" s="57">
        <v>42.06</v>
      </c>
      <c r="E421" s="55">
        <v>3</v>
      </c>
    </row>
    <row r="422" spans="1:5" x14ac:dyDescent="0.2">
      <c r="A422" s="55">
        <v>22</v>
      </c>
      <c r="B422" s="56" t="s">
        <v>121</v>
      </c>
      <c r="C422" s="56" t="s">
        <v>19</v>
      </c>
      <c r="D422" s="57">
        <v>41.81</v>
      </c>
      <c r="E422" s="55">
        <v>4</v>
      </c>
    </row>
    <row r="423" spans="1:5" x14ac:dyDescent="0.2">
      <c r="A423" s="55">
        <v>23</v>
      </c>
      <c r="B423" s="56" t="s">
        <v>126</v>
      </c>
      <c r="C423" s="56" t="s">
        <v>59</v>
      </c>
      <c r="D423" s="57">
        <v>41.73</v>
      </c>
      <c r="E423" s="55">
        <v>5</v>
      </c>
    </row>
    <row r="424" spans="1:5" x14ac:dyDescent="0.2">
      <c r="A424" s="55">
        <v>24</v>
      </c>
      <c r="B424" s="56" t="s">
        <v>92</v>
      </c>
      <c r="C424" s="56" t="s">
        <v>93</v>
      </c>
      <c r="D424" s="57">
        <v>39.57</v>
      </c>
      <c r="E424" s="55">
        <v>6</v>
      </c>
    </row>
    <row r="425" spans="1:5" x14ac:dyDescent="0.2">
      <c r="A425" s="55">
        <v>25</v>
      </c>
      <c r="B425" s="56" t="s">
        <v>118</v>
      </c>
      <c r="C425" s="56" t="s">
        <v>59</v>
      </c>
      <c r="D425" s="57">
        <v>39.24</v>
      </c>
      <c r="E425" s="55">
        <v>7</v>
      </c>
    </row>
    <row r="426" spans="1:5" x14ac:dyDescent="0.2">
      <c r="A426" s="55">
        <v>26</v>
      </c>
      <c r="B426" s="56" t="s">
        <v>112</v>
      </c>
      <c r="C426" s="56" t="s">
        <v>113</v>
      </c>
      <c r="D426" s="57">
        <v>39.18</v>
      </c>
      <c r="E426" s="55">
        <v>8</v>
      </c>
    </row>
    <row r="427" spans="1:5" x14ac:dyDescent="0.2">
      <c r="A427" s="55">
        <v>27</v>
      </c>
      <c r="B427" s="56" t="s">
        <v>94</v>
      </c>
      <c r="C427" s="56" t="s">
        <v>49</v>
      </c>
      <c r="D427" s="57">
        <v>38.979999999999997</v>
      </c>
      <c r="E427" s="55">
        <v>1</v>
      </c>
    </row>
    <row r="428" spans="1:5" x14ac:dyDescent="0.2">
      <c r="A428" s="55">
        <v>28</v>
      </c>
      <c r="B428" s="56" t="s">
        <v>95</v>
      </c>
      <c r="C428" s="56" t="s">
        <v>96</v>
      </c>
      <c r="D428" s="57">
        <v>38.94</v>
      </c>
      <c r="E428" s="55">
        <v>2</v>
      </c>
    </row>
    <row r="429" spans="1:5" x14ac:dyDescent="0.2">
      <c r="A429" s="55">
        <v>29</v>
      </c>
      <c r="B429" s="56" t="s">
        <v>102</v>
      </c>
      <c r="C429" s="56" t="s">
        <v>61</v>
      </c>
      <c r="D429" s="57">
        <v>38.9</v>
      </c>
      <c r="E429" s="55">
        <v>3</v>
      </c>
    </row>
    <row r="430" spans="1:5" x14ac:dyDescent="0.2">
      <c r="A430" s="55">
        <v>30</v>
      </c>
      <c r="B430" s="56" t="s">
        <v>108</v>
      </c>
      <c r="C430" s="56" t="s">
        <v>109</v>
      </c>
      <c r="D430" s="57">
        <v>38.75</v>
      </c>
      <c r="E430" s="55">
        <v>4</v>
      </c>
    </row>
    <row r="431" spans="1:5" x14ac:dyDescent="0.2">
      <c r="A431" s="55">
        <v>31</v>
      </c>
      <c r="B431" s="56" t="s">
        <v>101</v>
      </c>
      <c r="C431" s="56" t="s">
        <v>12</v>
      </c>
      <c r="D431" s="57">
        <v>38.42</v>
      </c>
      <c r="E431" s="55">
        <v>5</v>
      </c>
    </row>
    <row r="432" spans="1:5" x14ac:dyDescent="0.2">
      <c r="A432" s="55">
        <v>32</v>
      </c>
      <c r="B432" s="56" t="s">
        <v>104</v>
      </c>
      <c r="C432" s="56" t="s">
        <v>17</v>
      </c>
      <c r="D432" s="57">
        <v>37.81</v>
      </c>
      <c r="E432" s="55">
        <v>6</v>
      </c>
    </row>
    <row r="433" spans="1:8" x14ac:dyDescent="0.2">
      <c r="A433" s="55">
        <v>33</v>
      </c>
      <c r="B433" s="56" t="s">
        <v>99</v>
      </c>
      <c r="C433" s="56" t="s">
        <v>100</v>
      </c>
      <c r="D433" s="57">
        <v>36.659999999999997</v>
      </c>
      <c r="E433" s="55">
        <v>7</v>
      </c>
    </row>
    <row r="434" spans="1:8" x14ac:dyDescent="0.2">
      <c r="A434" s="55">
        <v>34</v>
      </c>
      <c r="B434" s="56" t="s">
        <v>105</v>
      </c>
      <c r="C434" s="56" t="s">
        <v>106</v>
      </c>
      <c r="D434" s="57">
        <v>35.9</v>
      </c>
      <c r="E434" s="55">
        <v>8</v>
      </c>
    </row>
    <row r="435" spans="1:8" x14ac:dyDescent="0.2">
      <c r="A435" s="55"/>
      <c r="E435" s="55"/>
    </row>
    <row r="436" spans="1:8" x14ac:dyDescent="0.2">
      <c r="A436" s="55"/>
      <c r="B436" s="56"/>
      <c r="C436" s="56"/>
      <c r="D436" s="57"/>
      <c r="E436" s="55"/>
    </row>
    <row r="437" spans="1:8" x14ac:dyDescent="0.2">
      <c r="A437" s="55"/>
      <c r="B437" s="56"/>
      <c r="C437" s="56"/>
      <c r="D437" s="57"/>
      <c r="E437" s="55"/>
    </row>
    <row r="438" spans="1:8" x14ac:dyDescent="0.2">
      <c r="A438" s="76" t="s">
        <v>355</v>
      </c>
      <c r="B438" s="48" t="s">
        <v>0</v>
      </c>
      <c r="C438" s="49"/>
      <c r="D438" s="50" t="s">
        <v>7</v>
      </c>
      <c r="E438" s="55"/>
      <c r="F438" s="52" t="s">
        <v>356</v>
      </c>
      <c r="H438" s="51">
        <v>3</v>
      </c>
    </row>
    <row r="439" spans="1:8" x14ac:dyDescent="0.2">
      <c r="A439" s="55">
        <v>1</v>
      </c>
      <c r="B439" s="56" t="s">
        <v>303</v>
      </c>
      <c r="C439" s="56" t="s">
        <v>304</v>
      </c>
      <c r="D439" s="57">
        <v>58.21</v>
      </c>
      <c r="E439" s="55">
        <v>3</v>
      </c>
    </row>
    <row r="440" spans="1:8" x14ac:dyDescent="0.2">
      <c r="A440" s="55">
        <v>2</v>
      </c>
      <c r="B440" s="56" t="s">
        <v>43</v>
      </c>
      <c r="C440" s="56" t="s">
        <v>22</v>
      </c>
      <c r="D440" s="57">
        <v>53.76</v>
      </c>
      <c r="E440" s="55">
        <v>4</v>
      </c>
    </row>
    <row r="441" spans="1:8" x14ac:dyDescent="0.2">
      <c r="A441" s="55">
        <v>3</v>
      </c>
      <c r="B441" s="56" t="s">
        <v>146</v>
      </c>
      <c r="C441" s="56" t="s">
        <v>147</v>
      </c>
      <c r="D441" s="57">
        <v>53.62</v>
      </c>
      <c r="E441" s="55">
        <v>5</v>
      </c>
    </row>
    <row r="442" spans="1:8" x14ac:dyDescent="0.2">
      <c r="A442" s="55">
        <v>4</v>
      </c>
      <c r="B442" s="56" t="s">
        <v>328</v>
      </c>
      <c r="C442" s="56" t="s">
        <v>160</v>
      </c>
      <c r="D442" s="57">
        <v>53.15</v>
      </c>
      <c r="E442" s="55">
        <v>6</v>
      </c>
    </row>
    <row r="443" spans="1:8" x14ac:dyDescent="0.2">
      <c r="A443" s="55">
        <v>5</v>
      </c>
      <c r="B443" s="56" t="s">
        <v>42</v>
      </c>
      <c r="C443" s="56" t="s">
        <v>15</v>
      </c>
      <c r="D443" s="57">
        <v>52.36</v>
      </c>
      <c r="E443" s="55">
        <v>1</v>
      </c>
    </row>
    <row r="444" spans="1:8" x14ac:dyDescent="0.2">
      <c r="A444" s="55">
        <v>6</v>
      </c>
      <c r="B444" s="56" t="s">
        <v>36</v>
      </c>
      <c r="C444" s="56" t="s">
        <v>18</v>
      </c>
      <c r="D444" s="57">
        <v>52.15</v>
      </c>
      <c r="E444" s="55">
        <v>2</v>
      </c>
    </row>
    <row r="445" spans="1:8" x14ac:dyDescent="0.2">
      <c r="A445" s="55">
        <v>7</v>
      </c>
      <c r="B445" s="56" t="s">
        <v>28</v>
      </c>
      <c r="C445" s="56" t="s">
        <v>12</v>
      </c>
      <c r="D445" s="57">
        <v>51.13</v>
      </c>
      <c r="E445" s="55">
        <v>3</v>
      </c>
    </row>
    <row r="446" spans="1:8" x14ac:dyDescent="0.2">
      <c r="A446" s="55">
        <v>8</v>
      </c>
      <c r="B446" s="56" t="s">
        <v>37</v>
      </c>
      <c r="C446" s="56" t="s">
        <v>19</v>
      </c>
      <c r="D446" s="57">
        <v>50.07</v>
      </c>
      <c r="E446" s="55">
        <v>4</v>
      </c>
    </row>
    <row r="447" spans="1:8" x14ac:dyDescent="0.2">
      <c r="A447" s="55">
        <v>9</v>
      </c>
      <c r="B447" s="56" t="s">
        <v>32</v>
      </c>
      <c r="C447" s="56" t="s">
        <v>15</v>
      </c>
      <c r="D447" s="57">
        <v>50</v>
      </c>
      <c r="E447" s="55">
        <v>5</v>
      </c>
    </row>
    <row r="448" spans="1:8" x14ac:dyDescent="0.2">
      <c r="A448" s="55">
        <v>10</v>
      </c>
      <c r="B448" s="56" t="s">
        <v>329</v>
      </c>
      <c r="C448" s="56" t="s">
        <v>307</v>
      </c>
      <c r="D448" s="57">
        <v>49.99</v>
      </c>
      <c r="E448" s="55">
        <v>6</v>
      </c>
    </row>
    <row r="449" spans="1:8" x14ac:dyDescent="0.2">
      <c r="A449" s="55">
        <v>11</v>
      </c>
      <c r="B449" s="56" t="s">
        <v>27</v>
      </c>
      <c r="C449" s="56" t="s">
        <v>11</v>
      </c>
      <c r="D449" s="57">
        <v>48.65</v>
      </c>
      <c r="E449" s="55">
        <v>7</v>
      </c>
    </row>
    <row r="450" spans="1:8" x14ac:dyDescent="0.2">
      <c r="A450" s="55">
        <v>12</v>
      </c>
      <c r="B450" s="56" t="s">
        <v>30</v>
      </c>
      <c r="C450" s="56" t="s">
        <v>14</v>
      </c>
      <c r="D450" s="57">
        <v>47.99</v>
      </c>
      <c r="E450" s="55">
        <v>8</v>
      </c>
    </row>
    <row r="451" spans="1:8" x14ac:dyDescent="0.2">
      <c r="A451" s="55">
        <v>13</v>
      </c>
      <c r="B451" s="56" t="s">
        <v>201</v>
      </c>
      <c r="C451" s="56" t="s">
        <v>17</v>
      </c>
      <c r="D451" s="57">
        <v>47.81</v>
      </c>
      <c r="E451" s="53">
        <v>1</v>
      </c>
    </row>
    <row r="452" spans="1:8" x14ac:dyDescent="0.2">
      <c r="A452" s="55">
        <v>14</v>
      </c>
      <c r="B452" s="56" t="s">
        <v>29</v>
      </c>
      <c r="C452" s="56" t="s">
        <v>13</v>
      </c>
      <c r="D452" s="57">
        <v>46.54</v>
      </c>
      <c r="E452" s="53">
        <v>2</v>
      </c>
    </row>
    <row r="453" spans="1:8" x14ac:dyDescent="0.2">
      <c r="A453" s="55">
        <v>15</v>
      </c>
      <c r="B453" s="56" t="s">
        <v>31</v>
      </c>
      <c r="C453" s="56" t="s">
        <v>12</v>
      </c>
      <c r="D453" s="57">
        <v>46.37</v>
      </c>
      <c r="E453" s="53">
        <v>3</v>
      </c>
    </row>
    <row r="454" spans="1:8" x14ac:dyDescent="0.2">
      <c r="A454" s="55">
        <v>16</v>
      </c>
      <c r="B454" s="56" t="s">
        <v>33</v>
      </c>
      <c r="C454" s="56" t="s">
        <v>16</v>
      </c>
      <c r="D454" s="57">
        <v>46.05</v>
      </c>
      <c r="E454" s="53">
        <v>4</v>
      </c>
    </row>
    <row r="455" spans="1:8" x14ac:dyDescent="0.2">
      <c r="A455" s="55">
        <v>17</v>
      </c>
      <c r="B455" s="56" t="s">
        <v>34</v>
      </c>
      <c r="C455" s="56" t="s">
        <v>15</v>
      </c>
      <c r="D455" s="57">
        <v>46</v>
      </c>
      <c r="E455" s="53">
        <v>5</v>
      </c>
    </row>
    <row r="456" spans="1:8" x14ac:dyDescent="0.2">
      <c r="A456" s="55">
        <v>18</v>
      </c>
      <c r="B456" s="56" t="s">
        <v>26</v>
      </c>
      <c r="C456" s="56" t="s">
        <v>10</v>
      </c>
      <c r="D456" s="57">
        <v>45.19</v>
      </c>
      <c r="E456" s="53">
        <v>6</v>
      </c>
    </row>
    <row r="457" spans="1:8" x14ac:dyDescent="0.2">
      <c r="A457" s="55">
        <v>19</v>
      </c>
      <c r="B457" s="56" t="s">
        <v>25</v>
      </c>
      <c r="C457" s="56" t="s">
        <v>9</v>
      </c>
      <c r="D457" s="57">
        <v>41.75</v>
      </c>
      <c r="E457" s="53">
        <v>7</v>
      </c>
    </row>
    <row r="458" spans="1:8" x14ac:dyDescent="0.2">
      <c r="A458" s="55">
        <v>20</v>
      </c>
      <c r="B458" s="56" t="s">
        <v>24</v>
      </c>
      <c r="C458" s="56" t="s">
        <v>8</v>
      </c>
      <c r="D458" s="57">
        <v>40.549999999999997</v>
      </c>
      <c r="E458" s="53">
        <v>8</v>
      </c>
    </row>
    <row r="459" spans="1:8" x14ac:dyDescent="0.2">
      <c r="A459" s="55"/>
    </row>
    <row r="460" spans="1:8" x14ac:dyDescent="0.2">
      <c r="B460" s="48"/>
      <c r="C460" s="49"/>
    </row>
    <row r="461" spans="1:8" x14ac:dyDescent="0.2">
      <c r="A461" s="65" t="s">
        <v>351</v>
      </c>
      <c r="B461" s="48" t="s">
        <v>2</v>
      </c>
      <c r="D461" s="50" t="s">
        <v>7</v>
      </c>
      <c r="E461" s="55"/>
      <c r="F461" s="52" t="s">
        <v>357</v>
      </c>
      <c r="H461" s="51">
        <v>4</v>
      </c>
    </row>
    <row r="462" spans="1:8" x14ac:dyDescent="0.2">
      <c r="A462" s="53">
        <v>1</v>
      </c>
      <c r="B462" s="61" t="s">
        <v>80</v>
      </c>
      <c r="C462" s="51" t="s">
        <v>55</v>
      </c>
      <c r="D462" s="54">
        <v>53.54</v>
      </c>
      <c r="E462" s="55">
        <v>3</v>
      </c>
    </row>
    <row r="463" spans="1:8" x14ac:dyDescent="0.2">
      <c r="A463" s="53">
        <v>2</v>
      </c>
      <c r="B463" s="61" t="s">
        <v>78</v>
      </c>
      <c r="C463" s="51" t="s">
        <v>17</v>
      </c>
      <c r="D463" s="54">
        <v>52.34</v>
      </c>
      <c r="E463" s="55">
        <v>4</v>
      </c>
    </row>
    <row r="464" spans="1:8" x14ac:dyDescent="0.2">
      <c r="A464" s="53">
        <v>3</v>
      </c>
      <c r="B464" s="61" t="s">
        <v>72</v>
      </c>
      <c r="C464" s="51" t="s">
        <v>52</v>
      </c>
      <c r="D464" s="54">
        <v>51.66</v>
      </c>
      <c r="E464" s="55">
        <v>5</v>
      </c>
    </row>
    <row r="465" spans="1:5" x14ac:dyDescent="0.2">
      <c r="A465" s="53">
        <v>4</v>
      </c>
      <c r="B465" s="61" t="s">
        <v>319</v>
      </c>
      <c r="C465" s="51" t="s">
        <v>187</v>
      </c>
      <c r="D465" s="54">
        <v>50.95</v>
      </c>
      <c r="E465" s="55">
        <v>6</v>
      </c>
    </row>
    <row r="466" spans="1:5" x14ac:dyDescent="0.2">
      <c r="A466" s="53">
        <v>5</v>
      </c>
      <c r="B466" s="61" t="s">
        <v>233</v>
      </c>
      <c r="C466" s="51" t="s">
        <v>17</v>
      </c>
      <c r="D466" s="54">
        <v>50.71</v>
      </c>
      <c r="E466" s="55">
        <v>7</v>
      </c>
    </row>
    <row r="467" spans="1:5" x14ac:dyDescent="0.2">
      <c r="A467" s="53">
        <v>6</v>
      </c>
      <c r="B467" s="61" t="s">
        <v>86</v>
      </c>
      <c r="C467" s="51" t="s">
        <v>60</v>
      </c>
      <c r="D467" s="54">
        <v>50.24</v>
      </c>
      <c r="E467" s="55">
        <v>1</v>
      </c>
    </row>
    <row r="468" spans="1:5" x14ac:dyDescent="0.2">
      <c r="A468" s="53">
        <v>7</v>
      </c>
      <c r="B468" s="61" t="s">
        <v>305</v>
      </c>
      <c r="C468" s="51" t="s">
        <v>22</v>
      </c>
      <c r="D468" s="54">
        <v>50.1</v>
      </c>
      <c r="E468" s="55">
        <v>2</v>
      </c>
    </row>
    <row r="469" spans="1:5" x14ac:dyDescent="0.2">
      <c r="A469" s="53">
        <v>8</v>
      </c>
      <c r="B469" s="61" t="s">
        <v>73</v>
      </c>
      <c r="C469" s="51" t="s">
        <v>49</v>
      </c>
      <c r="D469" s="54">
        <v>49.1</v>
      </c>
      <c r="E469" s="55">
        <v>3</v>
      </c>
    </row>
    <row r="470" spans="1:5" x14ac:dyDescent="0.2">
      <c r="A470" s="53">
        <v>9</v>
      </c>
      <c r="B470" s="61" t="s">
        <v>81</v>
      </c>
      <c r="C470" s="51" t="s">
        <v>56</v>
      </c>
      <c r="D470" s="54">
        <v>48.45</v>
      </c>
      <c r="E470" s="55">
        <v>4</v>
      </c>
    </row>
    <row r="471" spans="1:5" x14ac:dyDescent="0.2">
      <c r="A471" s="53">
        <v>10</v>
      </c>
      <c r="B471" s="61" t="s">
        <v>82</v>
      </c>
      <c r="C471" s="51" t="s">
        <v>17</v>
      </c>
      <c r="D471" s="54">
        <v>48.03</v>
      </c>
      <c r="E471" s="55">
        <v>5</v>
      </c>
    </row>
    <row r="472" spans="1:5" x14ac:dyDescent="0.2">
      <c r="A472" s="53">
        <v>11</v>
      </c>
      <c r="B472" s="61" t="s">
        <v>224</v>
      </c>
      <c r="C472" s="51" t="s">
        <v>225</v>
      </c>
      <c r="D472" s="54">
        <v>48</v>
      </c>
      <c r="E472" s="55">
        <v>6</v>
      </c>
    </row>
    <row r="473" spans="1:5" x14ac:dyDescent="0.2">
      <c r="A473" s="53">
        <v>12</v>
      </c>
      <c r="B473" s="61" t="s">
        <v>79</v>
      </c>
      <c r="C473" s="51" t="s">
        <v>49</v>
      </c>
      <c r="D473" s="54">
        <v>47.69</v>
      </c>
      <c r="E473" s="55">
        <v>7</v>
      </c>
    </row>
    <row r="474" spans="1:5" x14ac:dyDescent="0.2">
      <c r="A474" s="53">
        <v>13</v>
      </c>
      <c r="B474" s="61" t="s">
        <v>77</v>
      </c>
      <c r="C474" s="51" t="s">
        <v>17</v>
      </c>
      <c r="D474" s="54">
        <v>47.4</v>
      </c>
      <c r="E474" s="55">
        <v>8</v>
      </c>
    </row>
    <row r="475" spans="1:5" x14ac:dyDescent="0.2">
      <c r="A475" s="53">
        <v>14</v>
      </c>
      <c r="B475" s="61" t="s">
        <v>87</v>
      </c>
      <c r="C475" s="51" t="s">
        <v>59</v>
      </c>
      <c r="D475" s="54">
        <v>47.22</v>
      </c>
      <c r="E475" s="55">
        <v>1</v>
      </c>
    </row>
    <row r="476" spans="1:5" x14ac:dyDescent="0.2">
      <c r="A476" s="53">
        <v>15</v>
      </c>
      <c r="B476" s="61" t="s">
        <v>68</v>
      </c>
      <c r="C476" s="51" t="s">
        <v>17</v>
      </c>
      <c r="D476" s="54">
        <v>46.82</v>
      </c>
      <c r="E476" s="55">
        <v>2</v>
      </c>
    </row>
    <row r="477" spans="1:5" x14ac:dyDescent="0.2">
      <c r="A477" s="53">
        <v>16</v>
      </c>
      <c r="B477" s="61" t="s">
        <v>89</v>
      </c>
      <c r="C477" s="51" t="s">
        <v>17</v>
      </c>
      <c r="D477" s="54">
        <v>46.47</v>
      </c>
      <c r="E477" s="55">
        <v>3</v>
      </c>
    </row>
    <row r="478" spans="1:5" x14ac:dyDescent="0.2">
      <c r="A478" s="53">
        <v>17</v>
      </c>
      <c r="B478" s="61" t="s">
        <v>69</v>
      </c>
      <c r="C478" s="51" t="s">
        <v>50</v>
      </c>
      <c r="D478" s="54">
        <v>46.31</v>
      </c>
      <c r="E478" s="55">
        <v>4</v>
      </c>
    </row>
    <row r="479" spans="1:5" x14ac:dyDescent="0.2">
      <c r="A479" s="53">
        <v>18</v>
      </c>
      <c r="B479" s="61" t="s">
        <v>70</v>
      </c>
      <c r="C479" s="51" t="s">
        <v>19</v>
      </c>
      <c r="D479" s="54">
        <v>45.94</v>
      </c>
      <c r="E479" s="55">
        <v>5</v>
      </c>
    </row>
    <row r="480" spans="1:5" x14ac:dyDescent="0.2">
      <c r="A480" s="53">
        <v>19</v>
      </c>
      <c r="B480" s="61" t="s">
        <v>91</v>
      </c>
      <c r="C480" s="51" t="s">
        <v>62</v>
      </c>
      <c r="D480" s="54">
        <v>45.81</v>
      </c>
      <c r="E480" s="55">
        <v>6</v>
      </c>
    </row>
    <row r="481" spans="1:8" x14ac:dyDescent="0.2">
      <c r="A481" s="53">
        <v>20</v>
      </c>
      <c r="B481" s="61" t="s">
        <v>75</v>
      </c>
      <c r="C481" s="51" t="s">
        <v>15</v>
      </c>
      <c r="D481" s="54">
        <v>45.72</v>
      </c>
      <c r="E481" s="55">
        <v>7</v>
      </c>
    </row>
    <row r="482" spans="1:8" x14ac:dyDescent="0.2">
      <c r="A482" s="53">
        <v>21</v>
      </c>
      <c r="B482" s="61" t="s">
        <v>76</v>
      </c>
      <c r="C482" s="51" t="s">
        <v>54</v>
      </c>
      <c r="D482" s="54">
        <v>45.2</v>
      </c>
      <c r="E482" s="55">
        <v>8</v>
      </c>
    </row>
    <row r="483" spans="1:8" x14ac:dyDescent="0.2">
      <c r="A483" s="53">
        <v>22</v>
      </c>
      <c r="B483" s="61" t="s">
        <v>74</v>
      </c>
      <c r="C483" s="51" t="s">
        <v>53</v>
      </c>
      <c r="D483" s="54">
        <v>45.14</v>
      </c>
      <c r="E483" s="55">
        <v>1</v>
      </c>
    </row>
    <row r="484" spans="1:8" x14ac:dyDescent="0.2">
      <c r="A484" s="53">
        <v>23</v>
      </c>
      <c r="B484" s="61" t="s">
        <v>64</v>
      </c>
      <c r="C484" s="51" t="s">
        <v>46</v>
      </c>
      <c r="D484" s="54">
        <v>43.71</v>
      </c>
      <c r="E484" s="55">
        <v>2</v>
      </c>
    </row>
    <row r="485" spans="1:8" x14ac:dyDescent="0.2">
      <c r="A485" s="53">
        <v>24</v>
      </c>
      <c r="B485" s="61" t="s">
        <v>85</v>
      </c>
      <c r="C485" s="51" t="s">
        <v>59</v>
      </c>
      <c r="D485" s="54">
        <v>43.1</v>
      </c>
      <c r="E485" s="55">
        <v>3</v>
      </c>
    </row>
    <row r="486" spans="1:8" x14ac:dyDescent="0.2">
      <c r="A486" s="53">
        <v>25</v>
      </c>
      <c r="B486" s="61" t="s">
        <v>84</v>
      </c>
      <c r="C486" s="51" t="s">
        <v>58</v>
      </c>
      <c r="D486" s="54">
        <v>43</v>
      </c>
      <c r="E486" s="55">
        <v>4</v>
      </c>
    </row>
    <row r="487" spans="1:8" x14ac:dyDescent="0.2">
      <c r="A487" s="53">
        <v>26</v>
      </c>
      <c r="B487" s="61" t="s">
        <v>213</v>
      </c>
      <c r="C487" s="51" t="s">
        <v>49</v>
      </c>
      <c r="D487" s="54">
        <v>42.35</v>
      </c>
      <c r="E487" s="55">
        <v>5</v>
      </c>
    </row>
    <row r="488" spans="1:8" x14ac:dyDescent="0.2">
      <c r="A488" s="53">
        <v>27</v>
      </c>
      <c r="B488" s="61" t="s">
        <v>90</v>
      </c>
      <c r="C488" s="51" t="s">
        <v>61</v>
      </c>
      <c r="D488" s="54">
        <v>41.93</v>
      </c>
      <c r="E488" s="55">
        <v>6</v>
      </c>
    </row>
    <row r="489" spans="1:8" x14ac:dyDescent="0.2">
      <c r="A489" s="53">
        <v>28</v>
      </c>
      <c r="B489" s="77" t="s">
        <v>88</v>
      </c>
      <c r="C489" s="51" t="s">
        <v>22</v>
      </c>
      <c r="D489" s="54">
        <v>41.72</v>
      </c>
      <c r="E489" s="55">
        <v>7</v>
      </c>
    </row>
    <row r="490" spans="1:8" x14ac:dyDescent="0.2">
      <c r="A490" s="53">
        <v>29</v>
      </c>
      <c r="B490" s="61" t="s">
        <v>63</v>
      </c>
      <c r="C490" s="51" t="s">
        <v>45</v>
      </c>
      <c r="D490" s="54">
        <v>38.44</v>
      </c>
      <c r="E490" s="55">
        <v>8</v>
      </c>
    </row>
    <row r="492" spans="1:8" x14ac:dyDescent="0.2">
      <c r="B492" s="61"/>
      <c r="D492" s="54"/>
    </row>
    <row r="493" spans="1:8" x14ac:dyDescent="0.2">
      <c r="A493" s="65" t="s">
        <v>352</v>
      </c>
      <c r="B493" s="48" t="s">
        <v>3</v>
      </c>
      <c r="C493" s="49"/>
      <c r="D493" s="50" t="s">
        <v>7</v>
      </c>
      <c r="F493" s="52" t="s">
        <v>358</v>
      </c>
      <c r="H493" s="51">
        <v>5</v>
      </c>
    </row>
    <row r="494" spans="1:8" x14ac:dyDescent="0.2">
      <c r="A494" s="53">
        <v>1</v>
      </c>
      <c r="B494" s="51" t="s">
        <v>198</v>
      </c>
      <c r="C494" s="51" t="s">
        <v>361</v>
      </c>
      <c r="D494" s="54">
        <v>49.8</v>
      </c>
      <c r="E494" s="53">
        <v>2</v>
      </c>
    </row>
    <row r="495" spans="1:8" x14ac:dyDescent="0.2">
      <c r="A495" s="53">
        <v>2</v>
      </c>
      <c r="B495" s="51" t="s">
        <v>331</v>
      </c>
      <c r="C495" s="51" t="s">
        <v>330</v>
      </c>
      <c r="D495" s="54">
        <v>49.78</v>
      </c>
      <c r="E495" s="55">
        <v>3</v>
      </c>
    </row>
    <row r="496" spans="1:8" x14ac:dyDescent="0.2">
      <c r="A496" s="53">
        <v>3</v>
      </c>
      <c r="B496" s="51" t="s">
        <v>308</v>
      </c>
      <c r="C496" s="51" t="s">
        <v>115</v>
      </c>
      <c r="D496" s="54">
        <v>49.31</v>
      </c>
      <c r="E496" s="55">
        <v>4</v>
      </c>
    </row>
    <row r="497" spans="1:5" x14ac:dyDescent="0.2">
      <c r="A497" s="53">
        <v>4</v>
      </c>
      <c r="B497" s="51" t="s">
        <v>197</v>
      </c>
      <c r="C497" s="51" t="s">
        <v>361</v>
      </c>
      <c r="D497" s="54">
        <v>49.3</v>
      </c>
      <c r="E497" s="55">
        <v>5</v>
      </c>
    </row>
    <row r="498" spans="1:5" x14ac:dyDescent="0.2">
      <c r="A498" s="53">
        <v>5</v>
      </c>
      <c r="B498" s="51" t="s">
        <v>311</v>
      </c>
      <c r="C498" s="51" t="s">
        <v>147</v>
      </c>
      <c r="D498" s="54">
        <v>49.12</v>
      </c>
      <c r="E498" s="55">
        <v>6</v>
      </c>
    </row>
    <row r="499" spans="1:5" x14ac:dyDescent="0.2">
      <c r="A499" s="53">
        <v>6</v>
      </c>
      <c r="B499" s="51" t="s">
        <v>184</v>
      </c>
      <c r="C499" s="51" t="s">
        <v>185</v>
      </c>
      <c r="D499" s="54">
        <v>49.06</v>
      </c>
      <c r="E499" s="55">
        <v>7</v>
      </c>
    </row>
    <row r="500" spans="1:5" x14ac:dyDescent="0.2">
      <c r="A500" s="53">
        <v>7</v>
      </c>
      <c r="B500" s="51" t="s">
        <v>190</v>
      </c>
      <c r="C500" s="51" t="s">
        <v>185</v>
      </c>
      <c r="D500" s="54">
        <v>48.3</v>
      </c>
      <c r="E500" s="53">
        <v>8</v>
      </c>
    </row>
    <row r="501" spans="1:5" x14ac:dyDescent="0.2">
      <c r="A501" s="53">
        <v>8</v>
      </c>
      <c r="B501" s="51" t="s">
        <v>182</v>
      </c>
      <c r="C501" s="51" t="s">
        <v>23</v>
      </c>
      <c r="D501" s="54">
        <v>48</v>
      </c>
      <c r="E501" s="55">
        <v>1</v>
      </c>
    </row>
    <row r="502" spans="1:5" x14ac:dyDescent="0.2">
      <c r="A502" s="53">
        <v>9</v>
      </c>
      <c r="B502" s="51" t="s">
        <v>332</v>
      </c>
      <c r="C502" s="51" t="s">
        <v>21</v>
      </c>
      <c r="D502" s="54">
        <v>47.41</v>
      </c>
      <c r="E502" s="55">
        <v>2</v>
      </c>
    </row>
    <row r="503" spans="1:5" x14ac:dyDescent="0.2">
      <c r="A503" s="53">
        <v>10</v>
      </c>
      <c r="B503" s="51" t="s">
        <v>186</v>
      </c>
      <c r="C503" s="51" t="s">
        <v>187</v>
      </c>
      <c r="D503" s="54">
        <v>47.27</v>
      </c>
      <c r="E503" s="55">
        <v>3</v>
      </c>
    </row>
    <row r="504" spans="1:5" x14ac:dyDescent="0.2">
      <c r="A504" s="53">
        <v>11</v>
      </c>
      <c r="B504" s="51" t="s">
        <v>194</v>
      </c>
      <c r="C504" s="51" t="s">
        <v>195</v>
      </c>
      <c r="D504" s="54">
        <v>46.94</v>
      </c>
      <c r="E504" s="55">
        <v>4</v>
      </c>
    </row>
    <row r="505" spans="1:5" x14ac:dyDescent="0.2">
      <c r="A505" s="53">
        <v>12</v>
      </c>
      <c r="B505" s="51" t="s">
        <v>180</v>
      </c>
      <c r="C505" s="51" t="s">
        <v>166</v>
      </c>
      <c r="D505" s="54">
        <v>46.53</v>
      </c>
      <c r="E505" s="55">
        <v>5</v>
      </c>
    </row>
    <row r="506" spans="1:5" x14ac:dyDescent="0.2">
      <c r="A506" s="53">
        <v>13</v>
      </c>
      <c r="B506" s="51" t="s">
        <v>179</v>
      </c>
      <c r="C506" s="51" t="s">
        <v>164</v>
      </c>
      <c r="D506" s="54">
        <v>46.21</v>
      </c>
      <c r="E506" s="55">
        <v>6</v>
      </c>
    </row>
    <row r="507" spans="1:5" x14ac:dyDescent="0.2">
      <c r="A507" s="53">
        <v>14</v>
      </c>
      <c r="B507" s="51" t="s">
        <v>312</v>
      </c>
      <c r="C507" s="51" t="s">
        <v>313</v>
      </c>
      <c r="D507" s="54">
        <v>45.92</v>
      </c>
      <c r="E507" s="55">
        <v>7</v>
      </c>
    </row>
    <row r="508" spans="1:5" x14ac:dyDescent="0.2">
      <c r="A508" s="53">
        <v>15</v>
      </c>
      <c r="B508" s="51" t="s">
        <v>385</v>
      </c>
      <c r="C508" s="51" t="s">
        <v>386</v>
      </c>
      <c r="D508" s="54">
        <v>45.57</v>
      </c>
      <c r="E508" s="55">
        <v>8</v>
      </c>
    </row>
    <row r="509" spans="1:5" x14ac:dyDescent="0.2">
      <c r="A509" s="53">
        <v>16</v>
      </c>
      <c r="B509" s="51" t="s">
        <v>178</v>
      </c>
      <c r="C509" s="51" t="s">
        <v>57</v>
      </c>
      <c r="D509" s="54">
        <v>44.85</v>
      </c>
      <c r="E509" s="55">
        <v>1</v>
      </c>
    </row>
    <row r="510" spans="1:5" x14ac:dyDescent="0.2">
      <c r="A510" s="53">
        <v>17</v>
      </c>
      <c r="B510" s="51" t="s">
        <v>183</v>
      </c>
      <c r="C510" s="51" t="s">
        <v>174</v>
      </c>
      <c r="D510" s="54">
        <v>44.72</v>
      </c>
      <c r="E510" s="55">
        <v>2</v>
      </c>
    </row>
    <row r="511" spans="1:5" x14ac:dyDescent="0.2">
      <c r="A511" s="53">
        <v>18</v>
      </c>
      <c r="B511" s="51" t="s">
        <v>181</v>
      </c>
      <c r="C511" s="51" t="s">
        <v>15</v>
      </c>
      <c r="D511" s="54">
        <v>44</v>
      </c>
      <c r="E511" s="55">
        <v>3</v>
      </c>
    </row>
    <row r="512" spans="1:5" x14ac:dyDescent="0.2">
      <c r="A512" s="53">
        <v>19</v>
      </c>
      <c r="B512" s="51" t="s">
        <v>163</v>
      </c>
      <c r="C512" s="51" t="s">
        <v>164</v>
      </c>
      <c r="D512" s="54">
        <v>44</v>
      </c>
      <c r="E512" s="55">
        <v>4</v>
      </c>
    </row>
    <row r="513" spans="1:9" x14ac:dyDescent="0.2">
      <c r="A513" s="53">
        <v>20</v>
      </c>
      <c r="B513" s="51" t="s">
        <v>196</v>
      </c>
      <c r="C513" s="51" t="s">
        <v>168</v>
      </c>
      <c r="D513" s="54">
        <v>43.78</v>
      </c>
      <c r="E513" s="55">
        <v>5</v>
      </c>
    </row>
    <row r="514" spans="1:9" x14ac:dyDescent="0.2">
      <c r="A514" s="53">
        <v>21</v>
      </c>
      <c r="B514" s="51" t="s">
        <v>158</v>
      </c>
      <c r="C514" s="51" t="s">
        <v>98</v>
      </c>
      <c r="D514" s="54">
        <v>43.78</v>
      </c>
      <c r="E514" s="55">
        <v>6</v>
      </c>
    </row>
    <row r="515" spans="1:9" x14ac:dyDescent="0.2">
      <c r="A515" s="53">
        <v>22</v>
      </c>
      <c r="B515" s="51" t="s">
        <v>173</v>
      </c>
      <c r="C515" s="51" t="s">
        <v>174</v>
      </c>
      <c r="D515" s="54">
        <v>43.47</v>
      </c>
      <c r="E515" s="55">
        <v>7</v>
      </c>
    </row>
    <row r="516" spans="1:9" x14ac:dyDescent="0.2">
      <c r="A516" s="53">
        <v>23</v>
      </c>
      <c r="B516" s="51" t="s">
        <v>167</v>
      </c>
      <c r="C516" s="51" t="s">
        <v>168</v>
      </c>
      <c r="D516" s="54">
        <v>43.13</v>
      </c>
      <c r="E516" s="55">
        <v>8</v>
      </c>
    </row>
    <row r="517" spans="1:9" x14ac:dyDescent="0.2">
      <c r="A517" s="53">
        <v>24</v>
      </c>
      <c r="B517" s="51" t="s">
        <v>152</v>
      </c>
      <c r="C517" s="51" t="s">
        <v>153</v>
      </c>
      <c r="D517" s="54">
        <v>43.06</v>
      </c>
      <c r="E517" s="55">
        <v>1</v>
      </c>
    </row>
    <row r="518" spans="1:9" x14ac:dyDescent="0.2">
      <c r="A518" s="53">
        <v>25</v>
      </c>
      <c r="B518" s="51" t="s">
        <v>188</v>
      </c>
      <c r="C518" s="51" t="s">
        <v>162</v>
      </c>
      <c r="D518" s="54">
        <v>42.77</v>
      </c>
      <c r="E518" s="55">
        <v>2</v>
      </c>
    </row>
    <row r="519" spans="1:9" x14ac:dyDescent="0.2">
      <c r="A519" s="53">
        <v>26</v>
      </c>
      <c r="B519" s="51" t="s">
        <v>177</v>
      </c>
      <c r="C519" s="51" t="s">
        <v>15</v>
      </c>
      <c r="D519" s="54">
        <v>42.59</v>
      </c>
      <c r="E519" s="55">
        <v>3</v>
      </c>
    </row>
    <row r="520" spans="1:9" x14ac:dyDescent="0.2">
      <c r="A520" s="53">
        <v>27</v>
      </c>
      <c r="B520" s="51" t="s">
        <v>191</v>
      </c>
      <c r="C520" s="51" t="s">
        <v>192</v>
      </c>
      <c r="D520" s="54">
        <v>42.4</v>
      </c>
      <c r="E520" s="55">
        <v>4</v>
      </c>
    </row>
    <row r="521" spans="1:9" x14ac:dyDescent="0.2">
      <c r="A521" s="53">
        <v>28</v>
      </c>
      <c r="B521" s="51" t="s">
        <v>172</v>
      </c>
      <c r="C521" s="51" t="s">
        <v>12</v>
      </c>
      <c r="D521" s="54">
        <v>42.35</v>
      </c>
      <c r="E521" s="55">
        <v>5</v>
      </c>
    </row>
    <row r="522" spans="1:9" x14ac:dyDescent="0.2">
      <c r="A522" s="53">
        <v>29</v>
      </c>
      <c r="B522" s="51" t="s">
        <v>161</v>
      </c>
      <c r="C522" s="51" t="s">
        <v>162</v>
      </c>
      <c r="D522" s="54">
        <v>41.53</v>
      </c>
      <c r="E522" s="55">
        <v>6</v>
      </c>
    </row>
    <row r="523" spans="1:9" x14ac:dyDescent="0.2">
      <c r="A523" s="53">
        <v>30</v>
      </c>
      <c r="B523" s="51" t="s">
        <v>165</v>
      </c>
      <c r="C523" s="51" t="s">
        <v>166</v>
      </c>
      <c r="D523" s="54">
        <v>41.4</v>
      </c>
      <c r="E523" s="55">
        <v>7</v>
      </c>
    </row>
    <row r="524" spans="1:9" x14ac:dyDescent="0.2">
      <c r="A524" s="53">
        <v>31</v>
      </c>
      <c r="B524" s="51" t="s">
        <v>154</v>
      </c>
      <c r="C524" s="51" t="s">
        <v>155</v>
      </c>
      <c r="D524" s="54">
        <v>41.15</v>
      </c>
      <c r="E524" s="55">
        <v>8</v>
      </c>
    </row>
    <row r="525" spans="1:9" x14ac:dyDescent="0.2">
      <c r="A525" s="53">
        <v>32</v>
      </c>
      <c r="B525" s="51" t="s">
        <v>193</v>
      </c>
      <c r="C525" s="51" t="s">
        <v>109</v>
      </c>
      <c r="D525" s="54">
        <v>40.909999999999997</v>
      </c>
      <c r="E525" s="55">
        <v>1</v>
      </c>
    </row>
    <row r="526" spans="1:9" ht="15" x14ac:dyDescent="0.25">
      <c r="A526" s="53">
        <v>33</v>
      </c>
      <c r="B526" s="51" t="s">
        <v>169</v>
      </c>
      <c r="C526" s="51" t="s">
        <v>147</v>
      </c>
      <c r="D526" s="54">
        <v>40.840000000000003</v>
      </c>
      <c r="E526" s="55">
        <v>2</v>
      </c>
      <c r="H526" s="78"/>
      <c r="I526" s="78"/>
    </row>
    <row r="527" spans="1:9" ht="15" x14ac:dyDescent="0.25">
      <c r="A527" s="53">
        <v>34</v>
      </c>
      <c r="B527" s="51" t="s">
        <v>175</v>
      </c>
      <c r="C527" s="51" t="s">
        <v>115</v>
      </c>
      <c r="D527" s="54">
        <v>40.83</v>
      </c>
      <c r="E527" s="55">
        <v>3</v>
      </c>
      <c r="H527" s="79"/>
      <c r="I527" s="79"/>
    </row>
    <row r="528" spans="1:9" ht="15" x14ac:dyDescent="0.25">
      <c r="A528" s="53">
        <v>35</v>
      </c>
      <c r="B528" s="51" t="s">
        <v>170</v>
      </c>
      <c r="C528" s="51" t="s">
        <v>115</v>
      </c>
      <c r="D528" s="54">
        <v>40.630000000000003</v>
      </c>
      <c r="E528" s="55">
        <v>4</v>
      </c>
      <c r="H528" s="78"/>
      <c r="I528" s="78"/>
    </row>
    <row r="529" spans="1:8" x14ac:dyDescent="0.2">
      <c r="A529" s="53">
        <v>36</v>
      </c>
      <c r="B529" s="51" t="s">
        <v>148</v>
      </c>
      <c r="C529" s="51" t="s">
        <v>149</v>
      </c>
      <c r="D529" s="54">
        <v>39.770000000000003</v>
      </c>
      <c r="E529" s="55">
        <v>5</v>
      </c>
    </row>
    <row r="530" spans="1:8" x14ac:dyDescent="0.2">
      <c r="A530" s="53">
        <v>37</v>
      </c>
      <c r="B530" s="51" t="s">
        <v>151</v>
      </c>
      <c r="C530" s="51" t="s">
        <v>98</v>
      </c>
      <c r="D530" s="54">
        <v>39.29</v>
      </c>
      <c r="E530" s="55">
        <v>6</v>
      </c>
    </row>
    <row r="531" spans="1:8" x14ac:dyDescent="0.2">
      <c r="A531" s="53">
        <v>38</v>
      </c>
      <c r="B531" s="51" t="s">
        <v>156</v>
      </c>
      <c r="C531" s="51" t="s">
        <v>157</v>
      </c>
      <c r="D531" s="54">
        <v>38.86</v>
      </c>
      <c r="E531" s="55">
        <v>7</v>
      </c>
    </row>
    <row r="532" spans="1:8" x14ac:dyDescent="0.2">
      <c r="A532" s="53">
        <v>39</v>
      </c>
      <c r="B532" s="51" t="s">
        <v>150</v>
      </c>
      <c r="C532" s="51" t="s">
        <v>8</v>
      </c>
      <c r="D532" s="54">
        <v>38.17</v>
      </c>
      <c r="E532" s="55">
        <v>8</v>
      </c>
    </row>
    <row r="533" spans="1:8" x14ac:dyDescent="0.2">
      <c r="E533" s="55"/>
    </row>
    <row r="534" spans="1:8" x14ac:dyDescent="0.2">
      <c r="A534" s="65" t="s">
        <v>353</v>
      </c>
      <c r="B534" s="48" t="s">
        <v>4</v>
      </c>
      <c r="D534" s="50" t="s">
        <v>7</v>
      </c>
      <c r="E534" s="55"/>
      <c r="F534" s="52" t="s">
        <v>360</v>
      </c>
      <c r="H534" s="51">
        <v>6</v>
      </c>
    </row>
    <row r="535" spans="1:8" x14ac:dyDescent="0.2">
      <c r="A535" s="81">
        <v>1</v>
      </c>
      <c r="B535" s="56" t="s">
        <v>320</v>
      </c>
      <c r="C535" s="56" t="s">
        <v>15</v>
      </c>
      <c r="D535" s="57">
        <v>47.06</v>
      </c>
      <c r="E535" s="55">
        <v>2</v>
      </c>
    </row>
    <row r="536" spans="1:8" x14ac:dyDescent="0.2">
      <c r="A536" s="81">
        <v>2</v>
      </c>
      <c r="B536" s="56" t="s">
        <v>327</v>
      </c>
      <c r="C536" s="56" t="s">
        <v>133</v>
      </c>
      <c r="D536" s="57">
        <v>47</v>
      </c>
      <c r="E536" s="55">
        <v>3</v>
      </c>
    </row>
    <row r="537" spans="1:8" x14ac:dyDescent="0.2">
      <c r="A537" s="81">
        <v>3</v>
      </c>
      <c r="B537" s="56" t="s">
        <v>141</v>
      </c>
      <c r="C537" s="56" t="s">
        <v>133</v>
      </c>
      <c r="D537" s="57">
        <v>46.94</v>
      </c>
      <c r="E537" s="55">
        <v>4</v>
      </c>
    </row>
    <row r="538" spans="1:8" x14ac:dyDescent="0.2">
      <c r="A538" s="81">
        <v>4</v>
      </c>
      <c r="B538" s="56" t="s">
        <v>142</v>
      </c>
      <c r="C538" s="56" t="s">
        <v>9</v>
      </c>
      <c r="D538" s="57">
        <v>46.92</v>
      </c>
      <c r="E538" s="55">
        <v>5</v>
      </c>
    </row>
    <row r="539" spans="1:8" x14ac:dyDescent="0.2">
      <c r="A539" s="81">
        <v>5</v>
      </c>
      <c r="B539" s="56" t="s">
        <v>297</v>
      </c>
      <c r="C539" s="56" t="s">
        <v>363</v>
      </c>
      <c r="D539" s="57">
        <v>46.82</v>
      </c>
      <c r="E539" s="55">
        <v>6</v>
      </c>
    </row>
    <row r="540" spans="1:8" x14ac:dyDescent="0.2">
      <c r="A540" s="81">
        <v>6</v>
      </c>
      <c r="B540" s="56" t="s">
        <v>321</v>
      </c>
      <c r="C540" s="56" t="s">
        <v>363</v>
      </c>
      <c r="D540" s="57">
        <v>46.52</v>
      </c>
      <c r="E540" s="55">
        <v>7</v>
      </c>
    </row>
    <row r="541" spans="1:8" x14ac:dyDescent="0.2">
      <c r="A541" s="81">
        <v>7</v>
      </c>
      <c r="B541" s="56" t="s">
        <v>132</v>
      </c>
      <c r="C541" s="56" t="s">
        <v>133</v>
      </c>
      <c r="D541" s="57">
        <v>46.32</v>
      </c>
      <c r="E541" s="55">
        <v>1</v>
      </c>
    </row>
    <row r="542" spans="1:8" x14ac:dyDescent="0.2">
      <c r="A542" s="81">
        <v>8</v>
      </c>
      <c r="B542" s="56" t="s">
        <v>323</v>
      </c>
      <c r="C542" s="56" t="s">
        <v>62</v>
      </c>
      <c r="D542" s="57">
        <v>46.11</v>
      </c>
      <c r="E542" s="55">
        <v>3</v>
      </c>
    </row>
    <row r="543" spans="1:8" x14ac:dyDescent="0.2">
      <c r="A543" s="81">
        <v>9</v>
      </c>
      <c r="B543" s="56" t="s">
        <v>127</v>
      </c>
      <c r="C543" s="56" t="s">
        <v>128</v>
      </c>
      <c r="D543" s="57">
        <v>46.09</v>
      </c>
      <c r="E543" s="55">
        <v>4</v>
      </c>
    </row>
    <row r="544" spans="1:8" x14ac:dyDescent="0.2">
      <c r="A544" s="81">
        <v>10</v>
      </c>
      <c r="B544" s="56" t="s">
        <v>110</v>
      </c>
      <c r="C544" s="56" t="s">
        <v>109</v>
      </c>
      <c r="D544" s="57">
        <v>45.97</v>
      </c>
      <c r="E544" s="55">
        <v>5</v>
      </c>
    </row>
    <row r="545" spans="1:5" x14ac:dyDescent="0.2">
      <c r="A545" s="81">
        <v>11</v>
      </c>
      <c r="B545" s="56" t="s">
        <v>288</v>
      </c>
      <c r="C545" s="56" t="s">
        <v>49</v>
      </c>
      <c r="D545" s="57">
        <v>45.5</v>
      </c>
      <c r="E545" s="55">
        <v>6</v>
      </c>
    </row>
    <row r="546" spans="1:5" x14ac:dyDescent="0.2">
      <c r="A546" s="81">
        <v>12</v>
      </c>
      <c r="B546" s="56" t="s">
        <v>143</v>
      </c>
      <c r="C546" s="56" t="s">
        <v>115</v>
      </c>
      <c r="D546" s="57">
        <v>45</v>
      </c>
      <c r="E546" s="55">
        <v>7</v>
      </c>
    </row>
    <row r="547" spans="1:5" x14ac:dyDescent="0.2">
      <c r="A547" s="81">
        <v>13</v>
      </c>
      <c r="B547" s="56" t="s">
        <v>124</v>
      </c>
      <c r="C547" s="56" t="s">
        <v>62</v>
      </c>
      <c r="D547" s="57">
        <v>45</v>
      </c>
      <c r="E547" s="55">
        <v>8</v>
      </c>
    </row>
    <row r="548" spans="1:5" x14ac:dyDescent="0.2">
      <c r="A548" s="81">
        <v>14</v>
      </c>
      <c r="B548" s="56" t="s">
        <v>134</v>
      </c>
      <c r="C548" s="56" t="s">
        <v>17</v>
      </c>
      <c r="D548" s="57">
        <v>44.77</v>
      </c>
      <c r="E548" s="55">
        <v>1</v>
      </c>
    </row>
    <row r="549" spans="1:5" x14ac:dyDescent="0.2">
      <c r="A549" s="81">
        <v>15</v>
      </c>
      <c r="B549" s="56" t="s">
        <v>122</v>
      </c>
      <c r="C549" s="56" t="s">
        <v>49</v>
      </c>
      <c r="D549" s="57">
        <v>44.58</v>
      </c>
      <c r="E549" s="55">
        <v>2</v>
      </c>
    </row>
    <row r="550" spans="1:5" x14ac:dyDescent="0.2">
      <c r="A550" s="81">
        <v>16</v>
      </c>
      <c r="B550" s="56" t="s">
        <v>123</v>
      </c>
      <c r="C550" s="56" t="s">
        <v>22</v>
      </c>
      <c r="D550" s="57">
        <v>44.52</v>
      </c>
      <c r="E550" s="55">
        <v>3</v>
      </c>
    </row>
    <row r="551" spans="1:5" x14ac:dyDescent="0.2">
      <c r="A551" s="81">
        <v>17</v>
      </c>
      <c r="B551" s="56" t="s">
        <v>135</v>
      </c>
      <c r="C551" s="56" t="s">
        <v>22</v>
      </c>
      <c r="D551" s="57">
        <v>44.52</v>
      </c>
      <c r="E551" s="55">
        <v>4</v>
      </c>
    </row>
    <row r="552" spans="1:5" x14ac:dyDescent="0.2">
      <c r="A552" s="81">
        <v>18</v>
      </c>
      <c r="B552" s="56" t="s">
        <v>119</v>
      </c>
      <c r="C552" s="56" t="s">
        <v>120</v>
      </c>
      <c r="D552" s="57">
        <v>44.06</v>
      </c>
      <c r="E552" s="55">
        <v>5</v>
      </c>
    </row>
    <row r="553" spans="1:5" x14ac:dyDescent="0.2">
      <c r="A553" s="81">
        <v>19</v>
      </c>
      <c r="B553" s="56" t="s">
        <v>126</v>
      </c>
      <c r="C553" s="56" t="s">
        <v>59</v>
      </c>
      <c r="D553" s="57">
        <v>43.98</v>
      </c>
      <c r="E553" s="55">
        <v>6</v>
      </c>
    </row>
    <row r="554" spans="1:5" x14ac:dyDescent="0.2">
      <c r="A554" s="81">
        <v>20</v>
      </c>
      <c r="B554" s="56" t="s">
        <v>140</v>
      </c>
      <c r="C554" s="56" t="s">
        <v>61</v>
      </c>
      <c r="D554" s="57">
        <v>43.96</v>
      </c>
      <c r="E554" s="55">
        <v>7</v>
      </c>
    </row>
    <row r="555" spans="1:5" x14ac:dyDescent="0.2">
      <c r="A555" s="81">
        <v>21</v>
      </c>
      <c r="B555" s="56" t="s">
        <v>326</v>
      </c>
      <c r="C555" s="56" t="s">
        <v>283</v>
      </c>
      <c r="D555" s="57">
        <v>43.67</v>
      </c>
      <c r="E555" s="55">
        <v>8</v>
      </c>
    </row>
    <row r="556" spans="1:5" x14ac:dyDescent="0.2">
      <c r="A556" s="81">
        <v>22</v>
      </c>
      <c r="B556" s="56" t="s">
        <v>125</v>
      </c>
      <c r="C556" s="56" t="s">
        <v>49</v>
      </c>
      <c r="D556" s="57">
        <v>43.5</v>
      </c>
      <c r="E556" s="55">
        <v>1</v>
      </c>
    </row>
    <row r="557" spans="1:5" x14ac:dyDescent="0.2">
      <c r="A557" s="81">
        <v>23</v>
      </c>
      <c r="B557" s="56" t="s">
        <v>129</v>
      </c>
      <c r="C557" s="56" t="s">
        <v>14</v>
      </c>
      <c r="D557" s="57">
        <v>43.48</v>
      </c>
      <c r="E557" s="55">
        <v>2</v>
      </c>
    </row>
    <row r="558" spans="1:5" x14ac:dyDescent="0.2">
      <c r="A558" s="81">
        <v>24</v>
      </c>
      <c r="B558" s="56" t="s">
        <v>292</v>
      </c>
      <c r="C558" s="56" t="s">
        <v>61</v>
      </c>
      <c r="D558" s="57">
        <v>43.45</v>
      </c>
      <c r="E558" s="55">
        <v>3</v>
      </c>
    </row>
    <row r="559" spans="1:5" x14ac:dyDescent="0.2">
      <c r="A559" s="81">
        <v>25</v>
      </c>
      <c r="B559" s="56" t="s">
        <v>324</v>
      </c>
      <c r="C559" s="56" t="s">
        <v>325</v>
      </c>
      <c r="D559" s="57">
        <v>43.06</v>
      </c>
      <c r="E559" s="55">
        <v>4</v>
      </c>
    </row>
    <row r="560" spans="1:5" x14ac:dyDescent="0.2">
      <c r="A560" s="81">
        <v>26</v>
      </c>
      <c r="B560" s="56" t="s">
        <v>299</v>
      </c>
      <c r="C560" s="56" t="s">
        <v>300</v>
      </c>
      <c r="D560" s="57">
        <v>42.95</v>
      </c>
      <c r="E560" s="55">
        <v>5</v>
      </c>
    </row>
    <row r="561" spans="1:5" x14ac:dyDescent="0.2">
      <c r="A561" s="81">
        <v>27</v>
      </c>
      <c r="B561" s="56" t="s">
        <v>136</v>
      </c>
      <c r="C561" s="56" t="s">
        <v>137</v>
      </c>
      <c r="D561" s="57">
        <v>42.86</v>
      </c>
      <c r="E561" s="55">
        <v>6</v>
      </c>
    </row>
    <row r="562" spans="1:5" x14ac:dyDescent="0.2">
      <c r="A562" s="81">
        <v>28</v>
      </c>
      <c r="B562" s="56" t="s">
        <v>111</v>
      </c>
      <c r="C562" s="56" t="s">
        <v>17</v>
      </c>
      <c r="D562" s="57">
        <v>42.85</v>
      </c>
      <c r="E562" s="55">
        <v>7</v>
      </c>
    </row>
    <row r="563" spans="1:5" x14ac:dyDescent="0.2">
      <c r="A563" s="81">
        <v>29</v>
      </c>
      <c r="B563" s="56" t="s">
        <v>94</v>
      </c>
      <c r="C563" s="56" t="s">
        <v>49</v>
      </c>
      <c r="D563" s="57">
        <v>42.39</v>
      </c>
      <c r="E563" s="55">
        <v>8</v>
      </c>
    </row>
    <row r="564" spans="1:5" x14ac:dyDescent="0.2">
      <c r="A564" s="81">
        <v>30</v>
      </c>
      <c r="B564" s="56" t="s">
        <v>107</v>
      </c>
      <c r="C564" s="56" t="s">
        <v>15</v>
      </c>
      <c r="D564" s="57">
        <v>42.22</v>
      </c>
      <c r="E564" s="55">
        <v>1</v>
      </c>
    </row>
    <row r="565" spans="1:5" x14ac:dyDescent="0.2">
      <c r="A565" s="81">
        <v>31</v>
      </c>
      <c r="B565" s="56" t="s">
        <v>103</v>
      </c>
      <c r="C565" s="56" t="s">
        <v>20</v>
      </c>
      <c r="D565" s="57">
        <v>41.88</v>
      </c>
      <c r="E565" s="55">
        <v>2</v>
      </c>
    </row>
    <row r="566" spans="1:5" x14ac:dyDescent="0.2">
      <c r="A566" s="81">
        <v>32</v>
      </c>
      <c r="B566" s="56" t="s">
        <v>102</v>
      </c>
      <c r="C566" s="56" t="s">
        <v>61</v>
      </c>
      <c r="D566" s="57">
        <v>41.48</v>
      </c>
      <c r="E566" s="55">
        <v>3</v>
      </c>
    </row>
    <row r="567" spans="1:5" x14ac:dyDescent="0.2">
      <c r="A567" s="81">
        <v>33</v>
      </c>
      <c r="B567" s="56" t="s">
        <v>314</v>
      </c>
      <c r="C567" s="56" t="s">
        <v>49</v>
      </c>
      <c r="D567" s="57">
        <v>40.78</v>
      </c>
      <c r="E567" s="55">
        <v>4</v>
      </c>
    </row>
    <row r="568" spans="1:5" x14ac:dyDescent="0.2">
      <c r="A568" s="81">
        <v>34</v>
      </c>
      <c r="B568" s="56" t="s">
        <v>121</v>
      </c>
      <c r="C568" s="56" t="s">
        <v>19</v>
      </c>
      <c r="D568" s="57">
        <v>40.729999999999997</v>
      </c>
      <c r="E568" s="55">
        <v>5</v>
      </c>
    </row>
    <row r="569" spans="1:5" x14ac:dyDescent="0.2">
      <c r="A569" s="81">
        <v>35</v>
      </c>
      <c r="B569" s="56" t="s">
        <v>116</v>
      </c>
      <c r="C569" s="56" t="s">
        <v>117</v>
      </c>
      <c r="D569" s="57">
        <v>40.619999999999997</v>
      </c>
      <c r="E569" s="55">
        <v>6</v>
      </c>
    </row>
    <row r="570" spans="1:5" x14ac:dyDescent="0.2">
      <c r="A570" s="81">
        <v>36</v>
      </c>
      <c r="B570" s="56" t="s">
        <v>105</v>
      </c>
      <c r="C570" s="56" t="s">
        <v>106</v>
      </c>
      <c r="D570" s="57">
        <v>40.299999999999997</v>
      </c>
      <c r="E570" s="55">
        <v>7</v>
      </c>
    </row>
    <row r="571" spans="1:5" x14ac:dyDescent="0.2">
      <c r="A571" s="81">
        <v>37</v>
      </c>
      <c r="B571" s="56" t="s">
        <v>131</v>
      </c>
      <c r="C571" s="56" t="s">
        <v>62</v>
      </c>
      <c r="D571" s="57">
        <v>40.11</v>
      </c>
      <c r="E571" s="55">
        <v>8</v>
      </c>
    </row>
    <row r="572" spans="1:5" x14ac:dyDescent="0.2">
      <c r="A572" s="81">
        <v>38</v>
      </c>
      <c r="B572" s="56" t="s">
        <v>101</v>
      </c>
      <c r="C572" s="56" t="s">
        <v>12</v>
      </c>
      <c r="D572" s="57">
        <v>39.770000000000003</v>
      </c>
      <c r="E572" s="55">
        <v>1</v>
      </c>
    </row>
    <row r="573" spans="1:5" x14ac:dyDescent="0.2">
      <c r="A573" s="81">
        <v>39</v>
      </c>
      <c r="B573" s="56" t="s">
        <v>99</v>
      </c>
      <c r="C573" s="56" t="s">
        <v>100</v>
      </c>
      <c r="D573" s="57">
        <v>39.729999999999997</v>
      </c>
      <c r="E573" s="55">
        <v>2</v>
      </c>
    </row>
    <row r="574" spans="1:5" x14ac:dyDescent="0.2">
      <c r="A574" s="81">
        <v>40</v>
      </c>
      <c r="B574" s="56" t="s">
        <v>97</v>
      </c>
      <c r="C574" s="56" t="s">
        <v>98</v>
      </c>
      <c r="D574" s="57">
        <v>39.369999999999997</v>
      </c>
      <c r="E574" s="55">
        <v>3</v>
      </c>
    </row>
    <row r="575" spans="1:5" x14ac:dyDescent="0.2">
      <c r="A575" s="81">
        <v>41</v>
      </c>
      <c r="B575" s="56" t="s">
        <v>112</v>
      </c>
      <c r="C575" s="56" t="s">
        <v>113</v>
      </c>
      <c r="D575" s="57">
        <v>38.75</v>
      </c>
      <c r="E575" s="55">
        <v>4</v>
      </c>
    </row>
    <row r="576" spans="1:5" x14ac:dyDescent="0.2">
      <c r="A576" s="81">
        <v>42</v>
      </c>
      <c r="B576" s="56" t="s">
        <v>104</v>
      </c>
      <c r="C576" s="56" t="s">
        <v>17</v>
      </c>
      <c r="D576" s="57">
        <v>37.69</v>
      </c>
      <c r="E576" s="55">
        <v>5</v>
      </c>
    </row>
    <row r="577" spans="1:5" x14ac:dyDescent="0.2">
      <c r="A577" s="81">
        <v>43</v>
      </c>
      <c r="B577" s="56" t="s">
        <v>108</v>
      </c>
      <c r="C577" s="56" t="s">
        <v>109</v>
      </c>
      <c r="D577" s="57">
        <v>37.549999999999997</v>
      </c>
      <c r="E577" s="55">
        <v>6</v>
      </c>
    </row>
    <row r="578" spans="1:5" x14ac:dyDescent="0.2">
      <c r="A578" s="81">
        <v>44</v>
      </c>
      <c r="B578" s="56" t="s">
        <v>95</v>
      </c>
      <c r="C578" s="56" t="s">
        <v>96</v>
      </c>
      <c r="D578" s="57">
        <v>36.11</v>
      </c>
      <c r="E578" s="55">
        <v>7</v>
      </c>
    </row>
    <row r="579" spans="1:5" x14ac:dyDescent="0.2">
      <c r="A579" s="81">
        <v>45</v>
      </c>
      <c r="B579" s="56" t="s">
        <v>92</v>
      </c>
      <c r="C579" s="56" t="s">
        <v>93</v>
      </c>
      <c r="D579" s="57">
        <v>35.94</v>
      </c>
      <c r="E579" s="55">
        <v>8</v>
      </c>
    </row>
    <row r="580" spans="1:5" x14ac:dyDescent="0.2">
      <c r="A580" s="81"/>
    </row>
    <row r="581" spans="1:5" x14ac:dyDescent="0.2">
      <c r="A581" s="81"/>
      <c r="B581" s="56"/>
      <c r="C581" s="56"/>
      <c r="D581" s="57"/>
    </row>
    <row r="582" spans="1:5" x14ac:dyDescent="0.2">
      <c r="A582" s="81"/>
      <c r="B582" s="56"/>
      <c r="C582" s="56"/>
      <c r="D582" s="57"/>
    </row>
    <row r="583" spans="1:5" x14ac:dyDescent="0.2">
      <c r="A583" s="81"/>
      <c r="B583" s="56"/>
      <c r="C583" s="56"/>
      <c r="D583" s="57"/>
    </row>
    <row r="584" spans="1:5" x14ac:dyDescent="0.2">
      <c r="A584" s="81"/>
      <c r="B584" s="56"/>
      <c r="C584" s="56"/>
      <c r="D584" s="57"/>
    </row>
    <row r="585" spans="1:5" x14ac:dyDescent="0.2">
      <c r="A585" s="81"/>
      <c r="B585" s="56"/>
      <c r="C585" s="56"/>
      <c r="D585" s="57"/>
    </row>
  </sheetData>
  <sortState ref="B535:D579">
    <sortCondition descending="1" ref="D535:D57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8"/>
  <sheetViews>
    <sheetView topLeftCell="A139" zoomScale="90" zoomScaleNormal="90" workbookViewId="0">
      <selection activeCell="A535" sqref="A535:D579"/>
    </sheetView>
  </sheetViews>
  <sheetFormatPr defaultRowHeight="12.75" x14ac:dyDescent="0.2"/>
  <cols>
    <col min="1" max="1" width="10.625" style="11" customWidth="1"/>
    <col min="2" max="2" width="27.375" bestFit="1" customWidth="1"/>
    <col min="3" max="3" width="21.625" customWidth="1"/>
    <col min="4" max="4" width="10.875" style="11" customWidth="1"/>
    <col min="5" max="5" width="10.875" customWidth="1"/>
    <col min="6" max="6" width="10.875" style="11" customWidth="1"/>
    <col min="7" max="256" width="10.875" customWidth="1"/>
  </cols>
  <sheetData>
    <row r="1" spans="1:11" x14ac:dyDescent="0.2">
      <c r="A1" s="23" t="s">
        <v>336</v>
      </c>
      <c r="B1" s="2" t="s">
        <v>0</v>
      </c>
      <c r="C1" s="1"/>
      <c r="D1" s="13" t="s">
        <v>1</v>
      </c>
      <c r="F1" s="17" t="s">
        <v>356</v>
      </c>
      <c r="H1">
        <v>3</v>
      </c>
    </row>
    <row r="2" spans="1:11" x14ac:dyDescent="0.2">
      <c r="A2" s="11">
        <v>1</v>
      </c>
      <c r="B2" t="s">
        <v>43</v>
      </c>
      <c r="C2" t="s">
        <v>22</v>
      </c>
      <c r="D2" s="7">
        <v>44.98</v>
      </c>
      <c r="G2" s="4"/>
      <c r="H2" s="5"/>
      <c r="I2" s="5"/>
      <c r="J2" s="6"/>
      <c r="K2" s="5"/>
    </row>
    <row r="3" spans="1:11" x14ac:dyDescent="0.2">
      <c r="A3" s="11">
        <v>2</v>
      </c>
      <c r="B3" t="s">
        <v>42</v>
      </c>
      <c r="C3" t="s">
        <v>15</v>
      </c>
      <c r="D3" s="7">
        <v>44.87</v>
      </c>
      <c r="G3" s="4"/>
      <c r="H3" s="5"/>
      <c r="I3" s="5"/>
      <c r="J3" s="6"/>
      <c r="K3" s="5"/>
    </row>
    <row r="4" spans="1:11" x14ac:dyDescent="0.2">
      <c r="A4" s="11">
        <v>3</v>
      </c>
      <c r="B4" t="s">
        <v>41</v>
      </c>
      <c r="C4" t="s">
        <v>21</v>
      </c>
      <c r="D4" s="7">
        <v>44.35</v>
      </c>
      <c r="G4" s="4"/>
      <c r="H4" s="5"/>
      <c r="I4" s="5"/>
      <c r="J4" s="6"/>
      <c r="K4" s="5"/>
    </row>
    <row r="5" spans="1:11" x14ac:dyDescent="0.2">
      <c r="A5" s="11">
        <v>4</v>
      </c>
      <c r="B5" t="s">
        <v>40</v>
      </c>
      <c r="C5" t="s">
        <v>17</v>
      </c>
      <c r="D5" s="7">
        <v>44.05</v>
      </c>
      <c r="G5" s="4"/>
      <c r="H5" s="5"/>
      <c r="I5" s="5"/>
      <c r="J5" s="6"/>
      <c r="K5" s="5"/>
    </row>
    <row r="6" spans="1:11" x14ac:dyDescent="0.2">
      <c r="A6" s="11">
        <v>5</v>
      </c>
      <c r="B6" t="s">
        <v>39</v>
      </c>
      <c r="C6" t="s">
        <v>18</v>
      </c>
      <c r="D6" s="7">
        <v>44</v>
      </c>
      <c r="G6" s="4"/>
      <c r="H6" s="5"/>
      <c r="I6" s="5"/>
      <c r="J6" s="6"/>
      <c r="K6" s="5"/>
    </row>
    <row r="7" spans="1:11" x14ac:dyDescent="0.2">
      <c r="A7" s="11">
        <v>6</v>
      </c>
      <c r="B7" t="s">
        <v>38</v>
      </c>
      <c r="C7" t="s">
        <v>20</v>
      </c>
      <c r="D7" s="7">
        <v>44</v>
      </c>
      <c r="G7" s="4"/>
      <c r="H7" s="5"/>
      <c r="I7" s="5"/>
      <c r="J7" s="6"/>
      <c r="K7" s="5"/>
    </row>
    <row r="8" spans="1:11" x14ac:dyDescent="0.2">
      <c r="A8" s="11">
        <v>7</v>
      </c>
      <c r="B8" t="s">
        <v>37</v>
      </c>
      <c r="C8" t="s">
        <v>19</v>
      </c>
      <c r="D8" s="7">
        <v>43.83</v>
      </c>
      <c r="G8" s="4"/>
      <c r="H8" s="5"/>
      <c r="I8" s="5"/>
      <c r="J8" s="6"/>
      <c r="K8" s="5"/>
    </row>
    <row r="9" spans="1:11" x14ac:dyDescent="0.2">
      <c r="A9" s="11">
        <v>8</v>
      </c>
      <c r="B9" t="s">
        <v>36</v>
      </c>
      <c r="C9" t="s">
        <v>18</v>
      </c>
      <c r="D9" s="7">
        <v>43.17</v>
      </c>
      <c r="G9" s="4"/>
      <c r="H9" s="5"/>
      <c r="I9" s="5"/>
      <c r="J9" s="6"/>
      <c r="K9" s="5"/>
    </row>
    <row r="10" spans="1:11" x14ac:dyDescent="0.2">
      <c r="A10" s="11">
        <v>9</v>
      </c>
      <c r="B10" t="s">
        <v>35</v>
      </c>
      <c r="C10" t="s">
        <v>17</v>
      </c>
      <c r="D10" s="7">
        <v>42.48</v>
      </c>
      <c r="G10" s="4"/>
      <c r="H10" s="5"/>
      <c r="I10" s="5"/>
      <c r="J10" s="6"/>
      <c r="K10" s="5"/>
    </row>
    <row r="11" spans="1:11" x14ac:dyDescent="0.2">
      <c r="A11" s="11">
        <v>10</v>
      </c>
      <c r="B11" t="s">
        <v>34</v>
      </c>
      <c r="C11" t="s">
        <v>15</v>
      </c>
      <c r="D11" s="7">
        <v>41.98</v>
      </c>
      <c r="G11" s="4"/>
      <c r="H11" s="5"/>
      <c r="I11" s="5"/>
      <c r="J11" s="6"/>
      <c r="K11" s="5"/>
    </row>
    <row r="12" spans="1:11" x14ac:dyDescent="0.2">
      <c r="A12" s="11">
        <v>11</v>
      </c>
      <c r="B12" t="s">
        <v>33</v>
      </c>
      <c r="C12" t="s">
        <v>16</v>
      </c>
      <c r="D12" s="7">
        <v>41.85</v>
      </c>
      <c r="G12" s="4"/>
      <c r="H12" s="5"/>
      <c r="I12" s="5"/>
      <c r="J12" s="6"/>
      <c r="K12" s="5"/>
    </row>
    <row r="13" spans="1:11" x14ac:dyDescent="0.2">
      <c r="A13" s="11">
        <v>12</v>
      </c>
      <c r="B13" t="s">
        <v>32</v>
      </c>
      <c r="C13" t="s">
        <v>15</v>
      </c>
      <c r="D13" s="7">
        <v>40</v>
      </c>
      <c r="G13" s="4"/>
      <c r="H13" s="5"/>
      <c r="I13" s="5"/>
      <c r="J13" s="6"/>
      <c r="K13" s="5"/>
    </row>
    <row r="14" spans="1:11" x14ac:dyDescent="0.2">
      <c r="A14" s="11">
        <v>13</v>
      </c>
      <c r="B14" t="s">
        <v>31</v>
      </c>
      <c r="C14" t="s">
        <v>12</v>
      </c>
      <c r="D14" s="7">
        <v>39.99</v>
      </c>
      <c r="G14" s="4"/>
      <c r="H14" s="5"/>
      <c r="I14" s="5"/>
      <c r="J14" s="6"/>
      <c r="K14" s="5"/>
    </row>
    <row r="15" spans="1:11" x14ac:dyDescent="0.2">
      <c r="A15" s="11">
        <v>14</v>
      </c>
      <c r="B15" t="s">
        <v>30</v>
      </c>
      <c r="C15" t="s">
        <v>14</v>
      </c>
      <c r="D15" s="7">
        <v>39.770000000000003</v>
      </c>
      <c r="G15" s="4"/>
      <c r="H15" s="5"/>
      <c r="I15" s="5"/>
      <c r="J15" s="6"/>
      <c r="K15" s="5"/>
    </row>
    <row r="16" spans="1:11" s="3" customFormat="1" x14ac:dyDescent="0.2">
      <c r="A16" s="11">
        <v>15</v>
      </c>
      <c r="B16" t="s">
        <v>29</v>
      </c>
      <c r="C16" t="s">
        <v>377</v>
      </c>
      <c r="D16" s="7">
        <v>39.76</v>
      </c>
      <c r="F16" s="12"/>
      <c r="G16" s="4"/>
      <c r="H16" s="5"/>
      <c r="I16" s="5"/>
      <c r="J16" s="6"/>
      <c r="K16" s="5"/>
    </row>
    <row r="17" spans="1:11" x14ac:dyDescent="0.2">
      <c r="A17" s="11">
        <v>16</v>
      </c>
      <c r="B17" t="s">
        <v>28</v>
      </c>
      <c r="C17" t="s">
        <v>12</v>
      </c>
      <c r="D17" s="7">
        <v>39</v>
      </c>
      <c r="G17" s="4"/>
      <c r="H17" s="5"/>
      <c r="I17" s="5"/>
      <c r="J17" s="6"/>
      <c r="K17" s="5"/>
    </row>
    <row r="18" spans="1:11" x14ac:dyDescent="0.2">
      <c r="A18" s="11">
        <v>17</v>
      </c>
      <c r="B18" t="s">
        <v>27</v>
      </c>
      <c r="C18" t="s">
        <v>11</v>
      </c>
      <c r="D18" s="7">
        <v>38.4</v>
      </c>
      <c r="G18" s="4"/>
      <c r="H18" s="5"/>
      <c r="I18" s="5"/>
      <c r="J18" s="6"/>
      <c r="K18" s="5"/>
    </row>
    <row r="19" spans="1:11" x14ac:dyDescent="0.2">
      <c r="A19" s="11">
        <v>18</v>
      </c>
      <c r="B19" t="s">
        <v>26</v>
      </c>
      <c r="C19" t="s">
        <v>10</v>
      </c>
      <c r="D19" s="7">
        <v>37.26</v>
      </c>
      <c r="G19" s="4"/>
      <c r="H19" s="5"/>
      <c r="I19" s="5"/>
      <c r="J19" s="6"/>
      <c r="K19" s="5"/>
    </row>
    <row r="20" spans="1:11" x14ac:dyDescent="0.2">
      <c r="A20" s="11">
        <v>19</v>
      </c>
      <c r="B20" t="s">
        <v>25</v>
      </c>
      <c r="C20" t="s">
        <v>9</v>
      </c>
      <c r="D20" s="7">
        <v>36.33</v>
      </c>
      <c r="G20" s="4"/>
      <c r="H20" s="5"/>
      <c r="I20" s="5"/>
      <c r="J20" s="6"/>
      <c r="K20" s="5"/>
    </row>
    <row r="21" spans="1:11" x14ac:dyDescent="0.2">
      <c r="A21" s="11">
        <v>20</v>
      </c>
      <c r="B21" t="s">
        <v>24</v>
      </c>
      <c r="C21" t="s">
        <v>8</v>
      </c>
      <c r="D21" s="7">
        <v>35.869999999999997</v>
      </c>
      <c r="G21" s="4"/>
      <c r="H21" s="91"/>
      <c r="I21" s="5"/>
      <c r="J21" s="7"/>
      <c r="K21" s="8"/>
    </row>
    <row r="22" spans="1:11" ht="15" x14ac:dyDescent="0.25">
      <c r="G22" s="9"/>
      <c r="H22" s="92"/>
      <c r="I22" s="92"/>
      <c r="J22" s="93"/>
      <c r="K22" s="92"/>
    </row>
    <row r="23" spans="1:11" ht="15" x14ac:dyDescent="0.25">
      <c r="D23" s="7"/>
      <c r="G23" s="9"/>
      <c r="H23" s="92"/>
      <c r="I23" s="92"/>
      <c r="J23" s="93"/>
      <c r="K23" s="92"/>
    </row>
    <row r="24" spans="1:11" x14ac:dyDescent="0.2">
      <c r="A24" s="24" t="s">
        <v>337</v>
      </c>
      <c r="B24" s="2" t="s">
        <v>2</v>
      </c>
      <c r="C24" s="1"/>
      <c r="D24" s="13" t="s">
        <v>1</v>
      </c>
      <c r="F24" s="17" t="s">
        <v>357</v>
      </c>
      <c r="H24">
        <v>4</v>
      </c>
    </row>
    <row r="25" spans="1:11" x14ac:dyDescent="0.2">
      <c r="A25" s="11">
        <v>1</v>
      </c>
      <c r="B25" t="s">
        <v>80</v>
      </c>
      <c r="C25" t="s">
        <v>55</v>
      </c>
      <c r="D25" s="7">
        <v>44.84</v>
      </c>
    </row>
    <row r="26" spans="1:11" x14ac:dyDescent="0.2">
      <c r="A26" s="11">
        <v>2</v>
      </c>
      <c r="B26" t="s">
        <v>77</v>
      </c>
      <c r="C26" t="s">
        <v>17</v>
      </c>
      <c r="D26" s="7">
        <v>42.61</v>
      </c>
    </row>
    <row r="27" spans="1:11" x14ac:dyDescent="0.2">
      <c r="A27" s="11">
        <v>3</v>
      </c>
      <c r="B27" t="s">
        <v>83</v>
      </c>
      <c r="C27" t="s">
        <v>57</v>
      </c>
      <c r="D27" s="7">
        <v>42.59</v>
      </c>
    </row>
    <row r="28" spans="1:11" x14ac:dyDescent="0.2">
      <c r="A28" s="11">
        <v>4</v>
      </c>
      <c r="B28" t="s">
        <v>76</v>
      </c>
      <c r="C28" t="s">
        <v>54</v>
      </c>
      <c r="D28" s="7">
        <v>42.43</v>
      </c>
    </row>
    <row r="29" spans="1:11" x14ac:dyDescent="0.2">
      <c r="A29" s="11">
        <v>5</v>
      </c>
      <c r="B29" t="s">
        <v>65</v>
      </c>
      <c r="C29" t="s">
        <v>47</v>
      </c>
      <c r="D29" s="7">
        <v>42</v>
      </c>
    </row>
    <row r="30" spans="1:11" x14ac:dyDescent="0.2">
      <c r="A30" s="11">
        <v>6</v>
      </c>
      <c r="B30" t="s">
        <v>81</v>
      </c>
      <c r="C30" t="s">
        <v>56</v>
      </c>
      <c r="D30" s="7">
        <v>42</v>
      </c>
    </row>
    <row r="31" spans="1:11" x14ac:dyDescent="0.2">
      <c r="A31" s="11">
        <v>7</v>
      </c>
      <c r="B31" t="s">
        <v>89</v>
      </c>
      <c r="C31" t="s">
        <v>17</v>
      </c>
      <c r="D31" s="7">
        <v>41.84</v>
      </c>
    </row>
    <row r="32" spans="1:11" x14ac:dyDescent="0.2">
      <c r="A32" s="11">
        <v>8</v>
      </c>
      <c r="B32" t="s">
        <v>78</v>
      </c>
      <c r="C32" t="s">
        <v>17</v>
      </c>
      <c r="D32" s="7">
        <v>41.73</v>
      </c>
    </row>
    <row r="33" spans="1:4" x14ac:dyDescent="0.2">
      <c r="A33" s="11">
        <v>9</v>
      </c>
      <c r="B33" t="s">
        <v>66</v>
      </c>
      <c r="C33" t="s">
        <v>48</v>
      </c>
      <c r="D33" s="7">
        <v>41.72</v>
      </c>
    </row>
    <row r="34" spans="1:4" x14ac:dyDescent="0.2">
      <c r="A34" s="11">
        <v>10</v>
      </c>
      <c r="B34" t="s">
        <v>82</v>
      </c>
      <c r="C34" t="s">
        <v>17</v>
      </c>
      <c r="D34" s="7">
        <v>41.5</v>
      </c>
    </row>
    <row r="35" spans="1:4" x14ac:dyDescent="0.2">
      <c r="A35" s="11">
        <v>11</v>
      </c>
      <c r="B35" t="s">
        <v>72</v>
      </c>
      <c r="C35" t="s">
        <v>52</v>
      </c>
      <c r="D35" s="7">
        <v>41.35</v>
      </c>
    </row>
    <row r="36" spans="1:4" x14ac:dyDescent="0.2">
      <c r="A36" s="11">
        <v>12</v>
      </c>
      <c r="B36" t="s">
        <v>75</v>
      </c>
      <c r="C36" t="s">
        <v>15</v>
      </c>
      <c r="D36" s="7">
        <v>41.1</v>
      </c>
    </row>
    <row r="37" spans="1:4" x14ac:dyDescent="0.2">
      <c r="A37" s="11">
        <v>13</v>
      </c>
      <c r="B37" t="s">
        <v>86</v>
      </c>
      <c r="C37" t="s">
        <v>60</v>
      </c>
      <c r="D37" s="7">
        <v>41.06</v>
      </c>
    </row>
    <row r="38" spans="1:4" x14ac:dyDescent="0.2">
      <c r="A38" s="11">
        <v>14</v>
      </c>
      <c r="B38" t="s">
        <v>364</v>
      </c>
      <c r="C38" t="s">
        <v>17</v>
      </c>
      <c r="D38" s="7">
        <v>40.9</v>
      </c>
    </row>
    <row r="39" spans="1:4" x14ac:dyDescent="0.2">
      <c r="A39" s="11">
        <v>15</v>
      </c>
      <c r="B39" t="s">
        <v>74</v>
      </c>
      <c r="C39" t="s">
        <v>53</v>
      </c>
      <c r="D39" s="7">
        <v>40.54</v>
      </c>
    </row>
    <row r="40" spans="1:4" x14ac:dyDescent="0.2">
      <c r="A40" s="11">
        <v>16</v>
      </c>
      <c r="B40" t="s">
        <v>68</v>
      </c>
      <c r="C40" t="s">
        <v>17</v>
      </c>
      <c r="D40" s="7">
        <v>40.18</v>
      </c>
    </row>
    <row r="41" spans="1:4" x14ac:dyDescent="0.2">
      <c r="A41" s="11">
        <v>18</v>
      </c>
      <c r="B41" t="s">
        <v>79</v>
      </c>
      <c r="C41" t="s">
        <v>49</v>
      </c>
      <c r="D41" s="7">
        <v>39.28</v>
      </c>
    </row>
    <row r="42" spans="1:4" x14ac:dyDescent="0.2">
      <c r="A42" s="11">
        <v>19</v>
      </c>
      <c r="B42" t="s">
        <v>70</v>
      </c>
      <c r="C42" t="s">
        <v>19</v>
      </c>
      <c r="D42" s="7">
        <v>39.130000000000003</v>
      </c>
    </row>
    <row r="43" spans="1:4" x14ac:dyDescent="0.2">
      <c r="A43" s="11">
        <v>20</v>
      </c>
      <c r="B43" t="s">
        <v>87</v>
      </c>
      <c r="C43" t="s">
        <v>59</v>
      </c>
      <c r="D43" s="7">
        <v>38.97</v>
      </c>
    </row>
    <row r="44" spans="1:4" x14ac:dyDescent="0.2">
      <c r="A44" s="11">
        <v>21</v>
      </c>
      <c r="B44" t="s">
        <v>85</v>
      </c>
      <c r="C44" t="s">
        <v>59</v>
      </c>
      <c r="D44" s="7">
        <v>38.93</v>
      </c>
    </row>
    <row r="45" spans="1:4" x14ac:dyDescent="0.2">
      <c r="A45" s="11">
        <v>22</v>
      </c>
      <c r="B45" t="s">
        <v>73</v>
      </c>
      <c r="C45" t="s">
        <v>49</v>
      </c>
      <c r="D45" s="7">
        <v>38.28</v>
      </c>
    </row>
    <row r="46" spans="1:4" x14ac:dyDescent="0.2">
      <c r="A46" s="11">
        <v>23</v>
      </c>
      <c r="B46" t="s">
        <v>69</v>
      </c>
      <c r="C46" t="s">
        <v>50</v>
      </c>
      <c r="D46" s="7">
        <v>38.119999999999997</v>
      </c>
    </row>
    <row r="47" spans="1:4" x14ac:dyDescent="0.2">
      <c r="A47" s="11">
        <v>24</v>
      </c>
      <c r="B47" t="s">
        <v>64</v>
      </c>
      <c r="C47" t="s">
        <v>46</v>
      </c>
      <c r="D47" s="7">
        <v>38.11</v>
      </c>
    </row>
    <row r="48" spans="1:4" x14ac:dyDescent="0.2">
      <c r="A48" s="11">
        <v>25</v>
      </c>
      <c r="B48" t="s">
        <v>90</v>
      </c>
      <c r="C48" t="s">
        <v>61</v>
      </c>
      <c r="D48" s="7">
        <v>38.01</v>
      </c>
    </row>
    <row r="49" spans="1:8" x14ac:dyDescent="0.2">
      <c r="A49" s="11">
        <v>26</v>
      </c>
      <c r="B49" t="s">
        <v>67</v>
      </c>
      <c r="C49" t="s">
        <v>49</v>
      </c>
      <c r="D49" s="7">
        <v>36.26</v>
      </c>
    </row>
    <row r="50" spans="1:8" s="3" customFormat="1" x14ac:dyDescent="0.2">
      <c r="A50" s="11">
        <v>27</v>
      </c>
      <c r="B50" t="s">
        <v>91</v>
      </c>
      <c r="C50" t="s">
        <v>62</v>
      </c>
      <c r="D50" s="7">
        <v>35.82</v>
      </c>
      <c r="F50" s="12"/>
    </row>
    <row r="51" spans="1:8" x14ac:dyDescent="0.2">
      <c r="A51" s="11">
        <v>28</v>
      </c>
      <c r="B51" t="s">
        <v>71</v>
      </c>
      <c r="C51" t="s">
        <v>51</v>
      </c>
      <c r="D51" s="7">
        <v>35.03</v>
      </c>
    </row>
    <row r="52" spans="1:8" x14ac:dyDescent="0.2">
      <c r="A52" s="11">
        <v>29</v>
      </c>
      <c r="B52" t="s">
        <v>88</v>
      </c>
      <c r="C52" t="s">
        <v>22</v>
      </c>
      <c r="D52" s="7">
        <v>34.53</v>
      </c>
    </row>
    <row r="53" spans="1:8" x14ac:dyDescent="0.2">
      <c r="A53" s="11">
        <v>30</v>
      </c>
      <c r="B53" t="s">
        <v>84</v>
      </c>
      <c r="C53" t="s">
        <v>58</v>
      </c>
      <c r="D53" s="7">
        <v>34</v>
      </c>
    </row>
    <row r="54" spans="1:8" x14ac:dyDescent="0.2">
      <c r="A54" s="11">
        <v>31</v>
      </c>
      <c r="B54" t="s">
        <v>63</v>
      </c>
      <c r="C54" t="s">
        <v>45</v>
      </c>
      <c r="D54" s="7">
        <v>33.33</v>
      </c>
    </row>
    <row r="56" spans="1:8" x14ac:dyDescent="0.2">
      <c r="D56" s="7"/>
    </row>
    <row r="57" spans="1:8" x14ac:dyDescent="0.2">
      <c r="A57" s="24" t="s">
        <v>338</v>
      </c>
      <c r="B57" s="2" t="s">
        <v>3</v>
      </c>
      <c r="D57" s="13" t="s">
        <v>1</v>
      </c>
      <c r="F57" s="17" t="s">
        <v>358</v>
      </c>
      <c r="H57">
        <v>5</v>
      </c>
    </row>
    <row r="58" spans="1:8" x14ac:dyDescent="0.2">
      <c r="A58" s="11">
        <v>1</v>
      </c>
      <c r="B58" t="s">
        <v>198</v>
      </c>
      <c r="C58" t="s">
        <v>361</v>
      </c>
      <c r="D58" s="7">
        <v>41.13</v>
      </c>
    </row>
    <row r="59" spans="1:8" x14ac:dyDescent="0.2">
      <c r="A59" s="11">
        <v>2</v>
      </c>
      <c r="B59" t="s">
        <v>197</v>
      </c>
      <c r="C59" t="s">
        <v>361</v>
      </c>
      <c r="D59" s="7">
        <v>40</v>
      </c>
    </row>
    <row r="60" spans="1:8" x14ac:dyDescent="0.2">
      <c r="A60" s="11">
        <v>3</v>
      </c>
      <c r="B60" t="s">
        <v>196</v>
      </c>
      <c r="C60" t="s">
        <v>168</v>
      </c>
      <c r="D60" s="7">
        <v>39.92</v>
      </c>
    </row>
    <row r="61" spans="1:8" x14ac:dyDescent="0.2">
      <c r="A61" s="11">
        <v>4</v>
      </c>
      <c r="B61" t="s">
        <v>194</v>
      </c>
      <c r="C61" t="s">
        <v>195</v>
      </c>
      <c r="D61" s="7">
        <v>39.6</v>
      </c>
    </row>
    <row r="62" spans="1:8" x14ac:dyDescent="0.2">
      <c r="A62" s="11">
        <v>5</v>
      </c>
      <c r="B62" t="s">
        <v>193</v>
      </c>
      <c r="C62" t="s">
        <v>109</v>
      </c>
      <c r="D62" s="7">
        <v>39.53</v>
      </c>
    </row>
    <row r="63" spans="1:8" x14ac:dyDescent="0.2">
      <c r="A63" s="11">
        <v>6</v>
      </c>
      <c r="B63" t="s">
        <v>191</v>
      </c>
      <c r="C63" t="s">
        <v>192</v>
      </c>
      <c r="D63" s="7">
        <v>39.479999999999997</v>
      </c>
    </row>
    <row r="64" spans="1:8" x14ac:dyDescent="0.2">
      <c r="A64" s="11">
        <v>7</v>
      </c>
      <c r="B64" t="s">
        <v>190</v>
      </c>
      <c r="C64" t="s">
        <v>185</v>
      </c>
      <c r="D64" s="7">
        <v>39.200000000000003</v>
      </c>
    </row>
    <row r="65" spans="1:4" x14ac:dyDescent="0.2">
      <c r="A65" s="11">
        <v>8</v>
      </c>
      <c r="B65" t="s">
        <v>189</v>
      </c>
      <c r="C65" t="s">
        <v>15</v>
      </c>
      <c r="D65" s="7">
        <v>39.119999999999997</v>
      </c>
    </row>
    <row r="66" spans="1:4" x14ac:dyDescent="0.2">
      <c r="A66" s="11">
        <v>9</v>
      </c>
      <c r="B66" t="s">
        <v>188</v>
      </c>
      <c r="C66" t="s">
        <v>162</v>
      </c>
      <c r="D66" s="7">
        <v>38.909999999999997</v>
      </c>
    </row>
    <row r="67" spans="1:4" x14ac:dyDescent="0.2">
      <c r="A67" s="11">
        <v>10</v>
      </c>
      <c r="B67" t="s">
        <v>186</v>
      </c>
      <c r="C67" t="s">
        <v>187</v>
      </c>
      <c r="D67" s="7">
        <v>38.44</v>
      </c>
    </row>
    <row r="68" spans="1:4" x14ac:dyDescent="0.2">
      <c r="A68" s="11">
        <v>11</v>
      </c>
      <c r="B68" t="s">
        <v>184</v>
      </c>
      <c r="C68" t="s">
        <v>185</v>
      </c>
      <c r="D68" s="7">
        <v>38.15</v>
      </c>
    </row>
    <row r="69" spans="1:4" x14ac:dyDescent="0.2">
      <c r="A69" s="11">
        <v>12</v>
      </c>
      <c r="B69" t="s">
        <v>183</v>
      </c>
      <c r="C69" t="s">
        <v>174</v>
      </c>
      <c r="D69" s="7">
        <v>38.01</v>
      </c>
    </row>
    <row r="70" spans="1:4" x14ac:dyDescent="0.2">
      <c r="A70" s="11">
        <v>13</v>
      </c>
      <c r="B70" t="s">
        <v>181</v>
      </c>
      <c r="C70" t="s">
        <v>15</v>
      </c>
      <c r="D70" s="7">
        <v>38</v>
      </c>
    </row>
    <row r="71" spans="1:4" x14ac:dyDescent="0.2">
      <c r="A71" s="11">
        <v>14</v>
      </c>
      <c r="B71" t="s">
        <v>182</v>
      </c>
      <c r="C71" t="s">
        <v>23</v>
      </c>
      <c r="D71" s="7">
        <v>38</v>
      </c>
    </row>
    <row r="72" spans="1:4" x14ac:dyDescent="0.2">
      <c r="A72" s="11">
        <v>15</v>
      </c>
      <c r="B72" t="s">
        <v>180</v>
      </c>
      <c r="C72" t="s">
        <v>166</v>
      </c>
      <c r="D72" s="7">
        <v>37.6</v>
      </c>
    </row>
    <row r="73" spans="1:4" x14ac:dyDescent="0.2">
      <c r="A73" s="11">
        <v>16</v>
      </c>
      <c r="B73" t="s">
        <v>179</v>
      </c>
      <c r="C73" t="s">
        <v>164</v>
      </c>
      <c r="D73" s="7">
        <v>37.47</v>
      </c>
    </row>
    <row r="74" spans="1:4" x14ac:dyDescent="0.2">
      <c r="A74" s="11">
        <v>17</v>
      </c>
      <c r="B74" t="s">
        <v>178</v>
      </c>
      <c r="C74" t="s">
        <v>57</v>
      </c>
      <c r="D74" s="7">
        <v>37.39</v>
      </c>
    </row>
    <row r="75" spans="1:4" x14ac:dyDescent="0.2">
      <c r="A75" s="11">
        <v>18</v>
      </c>
      <c r="B75" t="s">
        <v>177</v>
      </c>
      <c r="C75" t="s">
        <v>15</v>
      </c>
      <c r="D75" s="7">
        <v>37.229999999999997</v>
      </c>
    </row>
    <row r="76" spans="1:4" x14ac:dyDescent="0.2">
      <c r="A76" s="11">
        <v>19</v>
      </c>
      <c r="B76" t="s">
        <v>176</v>
      </c>
      <c r="C76" t="s">
        <v>164</v>
      </c>
      <c r="D76" s="7">
        <v>37</v>
      </c>
    </row>
    <row r="77" spans="1:4" x14ac:dyDescent="0.2">
      <c r="A77" s="11">
        <v>20</v>
      </c>
      <c r="B77" t="s">
        <v>175</v>
      </c>
      <c r="C77" t="s">
        <v>115</v>
      </c>
      <c r="D77" s="7">
        <v>36.840000000000003</v>
      </c>
    </row>
    <row r="78" spans="1:4" x14ac:dyDescent="0.2">
      <c r="A78" s="11">
        <v>21</v>
      </c>
      <c r="B78" t="s">
        <v>173</v>
      </c>
      <c r="C78" t="s">
        <v>174</v>
      </c>
      <c r="D78" s="7">
        <v>36.770000000000003</v>
      </c>
    </row>
    <row r="79" spans="1:4" x14ac:dyDescent="0.2">
      <c r="A79" s="11">
        <v>22</v>
      </c>
      <c r="B79" t="s">
        <v>172</v>
      </c>
      <c r="C79" t="s">
        <v>12</v>
      </c>
      <c r="D79" s="7">
        <v>36.67</v>
      </c>
    </row>
    <row r="80" spans="1:4" x14ac:dyDescent="0.2">
      <c r="A80" s="11">
        <v>23</v>
      </c>
      <c r="B80" t="s">
        <v>171</v>
      </c>
      <c r="C80" t="s">
        <v>23</v>
      </c>
      <c r="D80" s="7">
        <v>36.659999999999997</v>
      </c>
    </row>
    <row r="81" spans="1:4" x14ac:dyDescent="0.2">
      <c r="A81" s="11">
        <v>24</v>
      </c>
      <c r="B81" t="s">
        <v>170</v>
      </c>
      <c r="C81" t="s">
        <v>115</v>
      </c>
      <c r="D81" s="7">
        <v>36.520000000000003</v>
      </c>
    </row>
    <row r="82" spans="1:4" x14ac:dyDescent="0.2">
      <c r="A82" s="11">
        <v>25</v>
      </c>
      <c r="B82" t="s">
        <v>169</v>
      </c>
      <c r="C82" t="s">
        <v>147</v>
      </c>
      <c r="D82" s="7">
        <v>36.369999999999997</v>
      </c>
    </row>
    <row r="83" spans="1:4" x14ac:dyDescent="0.2">
      <c r="A83" s="11">
        <v>26</v>
      </c>
      <c r="B83" t="s">
        <v>167</v>
      </c>
      <c r="C83" t="s">
        <v>168</v>
      </c>
      <c r="D83" s="7">
        <v>36.270000000000003</v>
      </c>
    </row>
    <row r="84" spans="1:4" x14ac:dyDescent="0.2">
      <c r="A84" s="11">
        <v>27</v>
      </c>
      <c r="B84" t="s">
        <v>165</v>
      </c>
      <c r="C84" t="s">
        <v>166</v>
      </c>
      <c r="D84" s="7">
        <v>36.06</v>
      </c>
    </row>
    <row r="85" spans="1:4" x14ac:dyDescent="0.2">
      <c r="A85" s="11">
        <v>28</v>
      </c>
      <c r="B85" t="s">
        <v>163</v>
      </c>
      <c r="C85" t="s">
        <v>164</v>
      </c>
      <c r="D85" s="7">
        <v>36</v>
      </c>
    </row>
    <row r="86" spans="1:4" x14ac:dyDescent="0.2">
      <c r="A86" s="11">
        <v>29</v>
      </c>
      <c r="B86" t="s">
        <v>159</v>
      </c>
      <c r="C86" t="s">
        <v>160</v>
      </c>
      <c r="D86" s="7">
        <v>35.61</v>
      </c>
    </row>
    <row r="87" spans="1:4" x14ac:dyDescent="0.2">
      <c r="A87" s="11">
        <v>30</v>
      </c>
      <c r="B87" t="s">
        <v>161</v>
      </c>
      <c r="C87" t="s">
        <v>162</v>
      </c>
      <c r="D87" s="7">
        <v>35.61</v>
      </c>
    </row>
    <row r="88" spans="1:4" x14ac:dyDescent="0.2">
      <c r="A88" s="11">
        <v>31</v>
      </c>
      <c r="B88" t="s">
        <v>158</v>
      </c>
      <c r="C88" t="s">
        <v>98</v>
      </c>
      <c r="D88" s="7">
        <v>35.22</v>
      </c>
    </row>
    <row r="89" spans="1:4" x14ac:dyDescent="0.2">
      <c r="A89" s="11">
        <v>32</v>
      </c>
      <c r="B89" t="s">
        <v>156</v>
      </c>
      <c r="C89" t="s">
        <v>157</v>
      </c>
      <c r="D89" s="7">
        <v>33.840000000000003</v>
      </c>
    </row>
    <row r="90" spans="1:4" x14ac:dyDescent="0.2">
      <c r="A90" s="11">
        <v>33</v>
      </c>
      <c r="B90" t="s">
        <v>154</v>
      </c>
      <c r="C90" t="s">
        <v>155</v>
      </c>
      <c r="D90" s="7">
        <v>33.72</v>
      </c>
    </row>
    <row r="91" spans="1:4" x14ac:dyDescent="0.2">
      <c r="A91" s="11">
        <v>34</v>
      </c>
      <c r="B91" t="s">
        <v>152</v>
      </c>
      <c r="C91" t="s">
        <v>153</v>
      </c>
      <c r="D91" s="7">
        <v>33.47</v>
      </c>
    </row>
    <row r="92" spans="1:4" x14ac:dyDescent="0.2">
      <c r="A92" s="11">
        <v>35</v>
      </c>
      <c r="B92" t="s">
        <v>151</v>
      </c>
      <c r="C92" t="s">
        <v>98</v>
      </c>
      <c r="D92" s="7">
        <v>33.119999999999997</v>
      </c>
    </row>
    <row r="93" spans="1:4" x14ac:dyDescent="0.2">
      <c r="A93" s="11">
        <v>36</v>
      </c>
      <c r="B93" t="s">
        <v>150</v>
      </c>
      <c r="C93" t="s">
        <v>8</v>
      </c>
      <c r="D93" s="7">
        <v>33.090000000000003</v>
      </c>
    </row>
    <row r="94" spans="1:4" x14ac:dyDescent="0.2">
      <c r="A94" s="11">
        <v>37</v>
      </c>
      <c r="B94" t="s">
        <v>148</v>
      </c>
      <c r="C94" t="s">
        <v>149</v>
      </c>
      <c r="D94" s="7">
        <v>32.5</v>
      </c>
    </row>
    <row r="96" spans="1:4" x14ac:dyDescent="0.2">
      <c r="A96" s="10"/>
      <c r="C96" s="1"/>
    </row>
    <row r="97" spans="1:8" x14ac:dyDescent="0.2">
      <c r="A97" s="24" t="s">
        <v>339</v>
      </c>
      <c r="B97" s="2" t="s">
        <v>4</v>
      </c>
      <c r="D97" s="13" t="s">
        <v>1</v>
      </c>
      <c r="F97" s="17" t="s">
        <v>358</v>
      </c>
      <c r="H97">
        <v>5</v>
      </c>
    </row>
    <row r="98" spans="1:8" ht="11.45" customHeight="1" x14ac:dyDescent="0.2">
      <c r="A98" s="11">
        <v>1</v>
      </c>
      <c r="B98" s="20" t="s">
        <v>333</v>
      </c>
      <c r="C98" s="5" t="s">
        <v>22</v>
      </c>
      <c r="D98" s="6">
        <v>38</v>
      </c>
    </row>
    <row r="99" spans="1:8" ht="11.45" customHeight="1" x14ac:dyDescent="0.2">
      <c r="A99" s="11">
        <v>2</v>
      </c>
      <c r="B99" s="5" t="s">
        <v>143</v>
      </c>
      <c r="C99" s="5" t="s">
        <v>115</v>
      </c>
      <c r="D99" s="6">
        <v>38</v>
      </c>
    </row>
    <row r="100" spans="1:8" ht="11.45" customHeight="1" x14ac:dyDescent="0.2">
      <c r="A100" s="11">
        <v>3</v>
      </c>
      <c r="B100" s="5" t="s">
        <v>142</v>
      </c>
      <c r="C100" s="5" t="s">
        <v>9</v>
      </c>
      <c r="D100" s="6">
        <v>37.89</v>
      </c>
    </row>
    <row r="101" spans="1:8" ht="11.45" customHeight="1" x14ac:dyDescent="0.2">
      <c r="A101" s="11">
        <v>4</v>
      </c>
      <c r="B101" s="5" t="s">
        <v>141</v>
      </c>
      <c r="C101" s="5" t="s">
        <v>133</v>
      </c>
      <c r="D101" s="6">
        <v>37.869999999999997</v>
      </c>
    </row>
    <row r="102" spans="1:8" ht="11.45" customHeight="1" x14ac:dyDescent="0.2">
      <c r="A102" s="11">
        <v>5</v>
      </c>
      <c r="B102" s="5" t="s">
        <v>140</v>
      </c>
      <c r="C102" s="5" t="s">
        <v>61</v>
      </c>
      <c r="D102" s="6">
        <v>37.61</v>
      </c>
    </row>
    <row r="103" spans="1:8" x14ac:dyDescent="0.2">
      <c r="A103" s="11">
        <v>6</v>
      </c>
      <c r="B103" s="5" t="s">
        <v>139</v>
      </c>
      <c r="C103" s="5" t="s">
        <v>19</v>
      </c>
      <c r="D103" s="6">
        <v>37.549999999999997</v>
      </c>
    </row>
    <row r="104" spans="1:8" x14ac:dyDescent="0.2">
      <c r="A104" s="11">
        <v>7</v>
      </c>
      <c r="B104" s="5" t="s">
        <v>138</v>
      </c>
      <c r="C104" s="5" t="s">
        <v>362</v>
      </c>
      <c r="D104" s="6">
        <v>37.49</v>
      </c>
    </row>
    <row r="105" spans="1:8" x14ac:dyDescent="0.2">
      <c r="A105" s="11">
        <v>8</v>
      </c>
      <c r="B105" s="5" t="s">
        <v>135</v>
      </c>
      <c r="C105" s="5" t="s">
        <v>22</v>
      </c>
      <c r="D105" s="6">
        <v>37.42</v>
      </c>
    </row>
    <row r="106" spans="1:8" x14ac:dyDescent="0.2">
      <c r="A106" s="11">
        <v>9</v>
      </c>
      <c r="B106" s="5" t="s">
        <v>136</v>
      </c>
      <c r="C106" s="5" t="s">
        <v>137</v>
      </c>
      <c r="D106" s="6">
        <v>37.42</v>
      </c>
    </row>
    <row r="107" spans="1:8" x14ac:dyDescent="0.2">
      <c r="A107" s="11">
        <v>10</v>
      </c>
      <c r="B107" s="5" t="s">
        <v>134</v>
      </c>
      <c r="C107" s="5" t="s">
        <v>17</v>
      </c>
      <c r="D107" s="6">
        <v>37.32</v>
      </c>
    </row>
    <row r="108" spans="1:8" x14ac:dyDescent="0.2">
      <c r="A108" s="11">
        <v>11</v>
      </c>
      <c r="B108" s="5" t="s">
        <v>132</v>
      </c>
      <c r="C108" s="5" t="s">
        <v>133</v>
      </c>
      <c r="D108" s="6">
        <v>37.25</v>
      </c>
    </row>
    <row r="109" spans="1:8" x14ac:dyDescent="0.2">
      <c r="A109" s="11">
        <v>12</v>
      </c>
      <c r="B109" s="5" t="s">
        <v>130</v>
      </c>
      <c r="C109" s="5" t="s">
        <v>62</v>
      </c>
      <c r="D109" s="6">
        <v>37.229999999999997</v>
      </c>
    </row>
    <row r="110" spans="1:8" x14ac:dyDescent="0.2">
      <c r="A110" s="11">
        <v>13</v>
      </c>
      <c r="B110" s="5" t="s">
        <v>131</v>
      </c>
      <c r="C110" s="5" t="s">
        <v>62</v>
      </c>
      <c r="D110" s="6">
        <v>37.229999999999997</v>
      </c>
    </row>
    <row r="111" spans="1:8" x14ac:dyDescent="0.2">
      <c r="A111" s="11">
        <v>14</v>
      </c>
      <c r="B111" s="5" t="s">
        <v>129</v>
      </c>
      <c r="C111" s="5" t="s">
        <v>14</v>
      </c>
      <c r="D111" s="6">
        <v>37.06</v>
      </c>
    </row>
    <row r="112" spans="1:8" x14ac:dyDescent="0.2">
      <c r="A112" s="11">
        <v>15</v>
      </c>
      <c r="B112" s="5" t="s">
        <v>127</v>
      </c>
      <c r="C112" s="5" t="s">
        <v>128</v>
      </c>
      <c r="D112" s="6">
        <v>37.020000000000003</v>
      </c>
    </row>
    <row r="113" spans="1:4" x14ac:dyDescent="0.2">
      <c r="A113" s="11">
        <v>16</v>
      </c>
      <c r="B113" s="5" t="s">
        <v>126</v>
      </c>
      <c r="C113" s="5" t="s">
        <v>59</v>
      </c>
      <c r="D113" s="6">
        <v>36.659999999999997</v>
      </c>
    </row>
    <row r="114" spans="1:4" x14ac:dyDescent="0.2">
      <c r="A114" s="11">
        <v>17</v>
      </c>
      <c r="B114" s="5" t="s">
        <v>125</v>
      </c>
      <c r="C114" s="5" t="s">
        <v>49</v>
      </c>
      <c r="D114" s="6">
        <v>36.5</v>
      </c>
    </row>
    <row r="115" spans="1:4" x14ac:dyDescent="0.2">
      <c r="A115" s="11">
        <v>18</v>
      </c>
      <c r="B115" s="5" t="s">
        <v>124</v>
      </c>
      <c r="C115" s="5" t="s">
        <v>62</v>
      </c>
      <c r="D115" s="6">
        <v>36.450000000000003</v>
      </c>
    </row>
    <row r="116" spans="1:4" x14ac:dyDescent="0.2">
      <c r="A116" s="11">
        <v>19</v>
      </c>
      <c r="B116" s="5" t="s">
        <v>123</v>
      </c>
      <c r="C116" s="5" t="s">
        <v>22</v>
      </c>
      <c r="D116" s="6">
        <v>36.44</v>
      </c>
    </row>
    <row r="117" spans="1:4" x14ac:dyDescent="0.2">
      <c r="A117" s="11">
        <v>20</v>
      </c>
      <c r="B117" s="5" t="s">
        <v>122</v>
      </c>
      <c r="C117" s="5" t="s">
        <v>49</v>
      </c>
      <c r="D117" s="6">
        <v>36.29</v>
      </c>
    </row>
    <row r="118" spans="1:4" x14ac:dyDescent="0.2">
      <c r="A118" s="11">
        <v>21</v>
      </c>
      <c r="B118" s="5" t="s">
        <v>121</v>
      </c>
      <c r="C118" s="5" t="s">
        <v>19</v>
      </c>
      <c r="D118" s="6">
        <v>36.17</v>
      </c>
    </row>
    <row r="119" spans="1:4" x14ac:dyDescent="0.2">
      <c r="A119" s="11">
        <v>22</v>
      </c>
      <c r="B119" s="5" t="s">
        <v>119</v>
      </c>
      <c r="C119" s="5" t="s">
        <v>120</v>
      </c>
      <c r="D119" s="6">
        <v>35.76</v>
      </c>
    </row>
    <row r="120" spans="1:4" x14ac:dyDescent="0.2">
      <c r="A120" s="11">
        <v>23</v>
      </c>
      <c r="B120" s="5" t="s">
        <v>118</v>
      </c>
      <c r="C120" s="5" t="s">
        <v>59</v>
      </c>
      <c r="D120" s="6">
        <v>35.64</v>
      </c>
    </row>
    <row r="121" spans="1:4" x14ac:dyDescent="0.2">
      <c r="A121" s="11">
        <v>24</v>
      </c>
      <c r="B121" s="5" t="s">
        <v>116</v>
      </c>
      <c r="C121" s="5" t="s">
        <v>117</v>
      </c>
      <c r="D121" s="6">
        <v>35.53</v>
      </c>
    </row>
    <row r="122" spans="1:4" x14ac:dyDescent="0.2">
      <c r="A122" s="11">
        <v>25</v>
      </c>
      <c r="B122" s="5" t="s">
        <v>114</v>
      </c>
      <c r="C122" s="5" t="s">
        <v>115</v>
      </c>
      <c r="D122" s="6">
        <v>35.5</v>
      </c>
    </row>
    <row r="123" spans="1:4" x14ac:dyDescent="0.2">
      <c r="A123" s="11">
        <v>26</v>
      </c>
      <c r="B123" s="5" t="s">
        <v>112</v>
      </c>
      <c r="C123" s="5" t="s">
        <v>113</v>
      </c>
      <c r="D123" s="6">
        <v>35.200000000000003</v>
      </c>
    </row>
    <row r="124" spans="1:4" x14ac:dyDescent="0.2">
      <c r="A124" s="11">
        <v>27</v>
      </c>
      <c r="B124" s="5" t="s">
        <v>110</v>
      </c>
      <c r="C124" s="5" t="s">
        <v>109</v>
      </c>
      <c r="D124" s="6">
        <v>35.049999999999997</v>
      </c>
    </row>
    <row r="125" spans="1:4" x14ac:dyDescent="0.2">
      <c r="A125" s="11">
        <v>28</v>
      </c>
      <c r="B125" s="5" t="s">
        <v>111</v>
      </c>
      <c r="C125" s="5" t="s">
        <v>17</v>
      </c>
      <c r="D125" s="6">
        <v>35.049999999999997</v>
      </c>
    </row>
    <row r="126" spans="1:4" x14ac:dyDescent="0.2">
      <c r="A126" s="11">
        <v>29</v>
      </c>
      <c r="B126" s="5" t="s">
        <v>108</v>
      </c>
      <c r="C126" s="5" t="s">
        <v>109</v>
      </c>
      <c r="D126" s="6">
        <v>34.82</v>
      </c>
    </row>
    <row r="127" spans="1:4" x14ac:dyDescent="0.2">
      <c r="A127" s="11">
        <v>30</v>
      </c>
      <c r="B127" s="5" t="s">
        <v>107</v>
      </c>
      <c r="C127" s="5" t="s">
        <v>15</v>
      </c>
      <c r="D127" s="6">
        <v>34.75</v>
      </c>
    </row>
    <row r="128" spans="1:4" x14ac:dyDescent="0.2">
      <c r="A128" s="11">
        <v>31</v>
      </c>
      <c r="B128" s="5" t="s">
        <v>105</v>
      </c>
      <c r="C128" s="5" t="s">
        <v>106</v>
      </c>
      <c r="D128" s="6">
        <v>34.659999999999997</v>
      </c>
    </row>
    <row r="129" spans="1:8" x14ac:dyDescent="0.2">
      <c r="A129" s="11">
        <v>32</v>
      </c>
      <c r="B129" s="5" t="s">
        <v>104</v>
      </c>
      <c r="C129" s="5" t="s">
        <v>17</v>
      </c>
      <c r="D129" s="6">
        <v>34.56</v>
      </c>
    </row>
    <row r="130" spans="1:8" x14ac:dyDescent="0.2">
      <c r="A130" s="11">
        <v>33</v>
      </c>
      <c r="B130" s="5" t="s">
        <v>103</v>
      </c>
      <c r="C130" s="5" t="s">
        <v>20</v>
      </c>
      <c r="D130" s="6">
        <v>34.44</v>
      </c>
    </row>
    <row r="131" spans="1:8" x14ac:dyDescent="0.2">
      <c r="A131" s="11">
        <v>34</v>
      </c>
      <c r="B131" s="5" t="s">
        <v>102</v>
      </c>
      <c r="C131" s="5" t="s">
        <v>61</v>
      </c>
      <c r="D131" s="6">
        <v>34.229999999999997</v>
      </c>
    </row>
    <row r="132" spans="1:8" x14ac:dyDescent="0.2">
      <c r="A132" s="11">
        <v>35</v>
      </c>
      <c r="B132" s="5" t="s">
        <v>101</v>
      </c>
      <c r="C132" s="5" t="s">
        <v>12</v>
      </c>
      <c r="D132" s="6">
        <v>34.11</v>
      </c>
    </row>
    <row r="133" spans="1:8" x14ac:dyDescent="0.2">
      <c r="A133" s="11">
        <v>36</v>
      </c>
      <c r="B133" s="5" t="s">
        <v>99</v>
      </c>
      <c r="C133" s="5" t="s">
        <v>100</v>
      </c>
      <c r="D133" s="6">
        <v>33.97</v>
      </c>
    </row>
    <row r="134" spans="1:8" x14ac:dyDescent="0.2">
      <c r="A134" s="11">
        <v>37</v>
      </c>
      <c r="B134" s="5" t="s">
        <v>97</v>
      </c>
      <c r="C134" s="5" t="s">
        <v>98</v>
      </c>
      <c r="D134" s="6">
        <v>33.630000000000003</v>
      </c>
    </row>
    <row r="135" spans="1:8" x14ac:dyDescent="0.2">
      <c r="A135" s="11">
        <v>38</v>
      </c>
      <c r="B135" s="5" t="s">
        <v>95</v>
      </c>
      <c r="C135" s="5" t="s">
        <v>96</v>
      </c>
      <c r="D135" s="6">
        <v>32.39</v>
      </c>
    </row>
    <row r="136" spans="1:8" x14ac:dyDescent="0.2">
      <c r="A136" s="11">
        <v>39</v>
      </c>
      <c r="B136" s="5" t="s">
        <v>94</v>
      </c>
      <c r="C136" s="5" t="s">
        <v>49</v>
      </c>
      <c r="D136" s="6">
        <v>32.28</v>
      </c>
    </row>
    <row r="137" spans="1:8" x14ac:dyDescent="0.2">
      <c r="A137" s="11">
        <v>40</v>
      </c>
      <c r="B137" s="5" t="s">
        <v>92</v>
      </c>
      <c r="C137" s="5" t="s">
        <v>93</v>
      </c>
      <c r="D137" s="6">
        <v>31.53</v>
      </c>
    </row>
    <row r="138" spans="1:8" x14ac:dyDescent="0.2">
      <c r="A138" s="10"/>
      <c r="C138" s="1"/>
    </row>
    <row r="140" spans="1:8" x14ac:dyDescent="0.2">
      <c r="A140" s="24" t="s">
        <v>340</v>
      </c>
      <c r="B140" s="2" t="s">
        <v>0</v>
      </c>
      <c r="D140" s="13" t="s">
        <v>5</v>
      </c>
      <c r="F140" s="17" t="s">
        <v>359</v>
      </c>
      <c r="H140">
        <v>2</v>
      </c>
    </row>
    <row r="141" spans="1:8" x14ac:dyDescent="0.2">
      <c r="A141" s="11">
        <v>1</v>
      </c>
      <c r="B141" s="5" t="s">
        <v>37</v>
      </c>
      <c r="C141" s="5" t="s">
        <v>19</v>
      </c>
      <c r="D141" s="6" t="s">
        <v>206</v>
      </c>
    </row>
    <row r="142" spans="1:8" x14ac:dyDescent="0.2">
      <c r="A142" s="11">
        <v>2</v>
      </c>
      <c r="B142" s="5" t="s">
        <v>34</v>
      </c>
      <c r="C142" s="5" t="s">
        <v>15</v>
      </c>
      <c r="D142" s="6" t="s">
        <v>199</v>
      </c>
    </row>
    <row r="143" spans="1:8" x14ac:dyDescent="0.2">
      <c r="A143" s="10">
        <v>3</v>
      </c>
      <c r="B143" s="5" t="s">
        <v>33</v>
      </c>
      <c r="C143" s="5" t="s">
        <v>16</v>
      </c>
      <c r="D143" s="6" t="s">
        <v>209</v>
      </c>
    </row>
    <row r="144" spans="1:8" x14ac:dyDescent="0.2">
      <c r="A144" s="11">
        <v>4</v>
      </c>
      <c r="B144" s="5" t="s">
        <v>30</v>
      </c>
      <c r="C144" s="5" t="s">
        <v>14</v>
      </c>
      <c r="D144" s="6" t="s">
        <v>200</v>
      </c>
    </row>
    <row r="145" spans="1:8" x14ac:dyDescent="0.2">
      <c r="A145" s="11">
        <v>5</v>
      </c>
      <c r="B145" s="5" t="s">
        <v>31</v>
      </c>
      <c r="C145" s="5" t="s">
        <v>12</v>
      </c>
      <c r="D145" s="6" t="s">
        <v>208</v>
      </c>
    </row>
    <row r="146" spans="1:8" x14ac:dyDescent="0.2">
      <c r="A146" s="10">
        <v>6</v>
      </c>
      <c r="B146" s="5" t="s">
        <v>24</v>
      </c>
      <c r="C146" s="5" t="s">
        <v>8</v>
      </c>
      <c r="D146" s="6" t="s">
        <v>207</v>
      </c>
    </row>
    <row r="147" spans="1:8" x14ac:dyDescent="0.2">
      <c r="A147" s="11">
        <v>7</v>
      </c>
      <c r="B147" s="5" t="s">
        <v>32</v>
      </c>
      <c r="C147" s="5" t="s">
        <v>15</v>
      </c>
      <c r="D147" s="6" t="s">
        <v>144</v>
      </c>
    </row>
    <row r="148" spans="1:8" x14ac:dyDescent="0.2">
      <c r="A148" s="11">
        <v>8</v>
      </c>
      <c r="B148" s="5" t="s">
        <v>201</v>
      </c>
      <c r="C148" s="5" t="s">
        <v>17</v>
      </c>
      <c r="D148" s="6" t="s">
        <v>202</v>
      </c>
    </row>
    <row r="149" spans="1:8" x14ac:dyDescent="0.2">
      <c r="A149" s="10">
        <v>9</v>
      </c>
      <c r="B149" s="5" t="s">
        <v>26</v>
      </c>
      <c r="C149" s="5" t="s">
        <v>10</v>
      </c>
      <c r="D149" s="6" t="s">
        <v>205</v>
      </c>
    </row>
    <row r="150" spans="1:8" x14ac:dyDescent="0.2">
      <c r="A150" s="11">
        <v>10</v>
      </c>
      <c r="B150" s="5" t="s">
        <v>28</v>
      </c>
      <c r="C150" s="5" t="s">
        <v>12</v>
      </c>
      <c r="D150" s="6" t="s">
        <v>203</v>
      </c>
    </row>
    <row r="151" spans="1:8" x14ac:dyDescent="0.2">
      <c r="A151" s="11">
        <v>11</v>
      </c>
      <c r="B151" s="5" t="s">
        <v>25</v>
      </c>
      <c r="C151" s="5" t="s">
        <v>9</v>
      </c>
      <c r="D151" s="6" t="s">
        <v>204</v>
      </c>
    </row>
    <row r="153" spans="1:8" x14ac:dyDescent="0.2">
      <c r="A153" s="23" t="s">
        <v>341</v>
      </c>
      <c r="B153" s="2" t="s">
        <v>2</v>
      </c>
      <c r="C153" s="13"/>
      <c r="D153" s="13" t="s">
        <v>5</v>
      </c>
      <c r="F153" s="17" t="s">
        <v>356</v>
      </c>
      <c r="H153">
        <v>3</v>
      </c>
    </row>
    <row r="154" spans="1:8" x14ac:dyDescent="0.2">
      <c r="A154" s="11">
        <v>1</v>
      </c>
      <c r="B154" s="16" t="s">
        <v>77</v>
      </c>
      <c r="C154" s="16" t="s">
        <v>17</v>
      </c>
      <c r="D154" s="7" t="s">
        <v>235</v>
      </c>
    </row>
    <row r="155" spans="1:8" x14ac:dyDescent="0.2">
      <c r="A155" s="10">
        <v>2</v>
      </c>
      <c r="B155" s="16" t="s">
        <v>233</v>
      </c>
      <c r="C155" s="16" t="s">
        <v>17</v>
      </c>
      <c r="D155" s="7" t="s">
        <v>234</v>
      </c>
    </row>
    <row r="156" spans="1:8" x14ac:dyDescent="0.2">
      <c r="A156" s="11">
        <v>3</v>
      </c>
      <c r="B156" s="16" t="s">
        <v>86</v>
      </c>
      <c r="C156" s="16" t="s">
        <v>60</v>
      </c>
      <c r="D156" s="7" t="s">
        <v>232</v>
      </c>
    </row>
    <row r="157" spans="1:8" x14ac:dyDescent="0.2">
      <c r="A157" s="11">
        <v>4</v>
      </c>
      <c r="B157" s="16" t="s">
        <v>79</v>
      </c>
      <c r="C157" s="16" t="s">
        <v>49</v>
      </c>
      <c r="D157" s="7" t="s">
        <v>231</v>
      </c>
    </row>
    <row r="158" spans="1:8" x14ac:dyDescent="0.2">
      <c r="A158" s="10">
        <v>5</v>
      </c>
      <c r="B158" s="16" t="s">
        <v>66</v>
      </c>
      <c r="C158" s="16" t="s">
        <v>48</v>
      </c>
      <c r="D158" s="7" t="s">
        <v>230</v>
      </c>
    </row>
    <row r="159" spans="1:8" x14ac:dyDescent="0.2">
      <c r="A159" s="11">
        <v>6</v>
      </c>
      <c r="B159" s="16" t="s">
        <v>70</v>
      </c>
      <c r="C159" s="16" t="s">
        <v>19</v>
      </c>
      <c r="D159" s="7" t="s">
        <v>229</v>
      </c>
    </row>
    <row r="160" spans="1:8" x14ac:dyDescent="0.2">
      <c r="A160" s="11">
        <v>7</v>
      </c>
      <c r="B160" s="16" t="s">
        <v>75</v>
      </c>
      <c r="C160" s="16" t="s">
        <v>15</v>
      </c>
      <c r="D160" s="7" t="s">
        <v>228</v>
      </c>
    </row>
    <row r="161" spans="1:4" x14ac:dyDescent="0.2">
      <c r="A161" s="10">
        <v>8</v>
      </c>
      <c r="B161" s="16" t="s">
        <v>72</v>
      </c>
      <c r="C161" s="16" t="s">
        <v>52</v>
      </c>
      <c r="D161" s="7" t="s">
        <v>227</v>
      </c>
    </row>
    <row r="162" spans="1:4" x14ac:dyDescent="0.2">
      <c r="A162" s="11">
        <v>9</v>
      </c>
      <c r="B162" s="16" t="s">
        <v>224</v>
      </c>
      <c r="C162" s="16" t="s">
        <v>225</v>
      </c>
      <c r="D162" s="7" t="s">
        <v>226</v>
      </c>
    </row>
    <row r="163" spans="1:4" x14ac:dyDescent="0.2">
      <c r="A163" s="11">
        <v>10</v>
      </c>
      <c r="B163" s="16" t="s">
        <v>74</v>
      </c>
      <c r="C163" s="16" t="s">
        <v>53</v>
      </c>
      <c r="D163" s="7" t="s">
        <v>223</v>
      </c>
    </row>
    <row r="164" spans="1:4" x14ac:dyDescent="0.2">
      <c r="A164" s="10">
        <v>11</v>
      </c>
      <c r="B164" s="16" t="s">
        <v>89</v>
      </c>
      <c r="C164" s="16" t="s">
        <v>17</v>
      </c>
      <c r="D164" s="7" t="s">
        <v>222</v>
      </c>
    </row>
    <row r="165" spans="1:4" x14ac:dyDescent="0.2">
      <c r="A165" s="11">
        <v>12</v>
      </c>
      <c r="B165" s="16" t="s">
        <v>68</v>
      </c>
      <c r="C165" s="16" t="s">
        <v>17</v>
      </c>
      <c r="D165" s="7" t="s">
        <v>221</v>
      </c>
    </row>
    <row r="166" spans="1:4" x14ac:dyDescent="0.2">
      <c r="A166" s="11">
        <v>13</v>
      </c>
      <c r="B166" s="16" t="s">
        <v>85</v>
      </c>
      <c r="C166" s="16" t="s">
        <v>59</v>
      </c>
      <c r="D166" s="7" t="s">
        <v>220</v>
      </c>
    </row>
    <row r="167" spans="1:4" x14ac:dyDescent="0.2">
      <c r="A167" s="10">
        <v>14</v>
      </c>
      <c r="B167" s="16" t="s">
        <v>63</v>
      </c>
      <c r="C167" s="16" t="s">
        <v>45</v>
      </c>
      <c r="D167" s="7" t="s">
        <v>219</v>
      </c>
    </row>
    <row r="168" spans="1:4" x14ac:dyDescent="0.2">
      <c r="A168" s="11">
        <v>15</v>
      </c>
      <c r="B168" s="16" t="s">
        <v>73</v>
      </c>
      <c r="C168" s="16" t="s">
        <v>49</v>
      </c>
      <c r="D168" s="7" t="s">
        <v>218</v>
      </c>
    </row>
    <row r="169" spans="1:4" x14ac:dyDescent="0.2">
      <c r="A169" s="11">
        <v>16</v>
      </c>
      <c r="B169" s="16" t="s">
        <v>64</v>
      </c>
      <c r="C169" s="16" t="s">
        <v>46</v>
      </c>
      <c r="D169" s="7" t="s">
        <v>217</v>
      </c>
    </row>
    <row r="170" spans="1:4" x14ac:dyDescent="0.2">
      <c r="A170" s="10">
        <v>17</v>
      </c>
      <c r="B170" s="16" t="s">
        <v>76</v>
      </c>
      <c r="C170" s="16" t="s">
        <v>54</v>
      </c>
      <c r="D170" s="7" t="s">
        <v>216</v>
      </c>
    </row>
    <row r="171" spans="1:4" x14ac:dyDescent="0.2">
      <c r="A171" s="11">
        <v>18</v>
      </c>
      <c r="B171" s="16" t="s">
        <v>90</v>
      </c>
      <c r="C171" s="16" t="s">
        <v>61</v>
      </c>
      <c r="D171" s="7" t="s">
        <v>215</v>
      </c>
    </row>
    <row r="172" spans="1:4" x14ac:dyDescent="0.2">
      <c r="A172" s="11">
        <v>19</v>
      </c>
      <c r="B172" s="16" t="s">
        <v>213</v>
      </c>
      <c r="C172" s="16" t="s">
        <v>49</v>
      </c>
      <c r="D172" s="7" t="s">
        <v>214</v>
      </c>
    </row>
    <row r="173" spans="1:4" x14ac:dyDescent="0.2">
      <c r="A173" s="10">
        <v>20</v>
      </c>
      <c r="B173" s="16" t="s">
        <v>84</v>
      </c>
      <c r="C173" s="16" t="s">
        <v>58</v>
      </c>
      <c r="D173" s="7" t="s">
        <v>212</v>
      </c>
    </row>
    <row r="174" spans="1:4" x14ac:dyDescent="0.2">
      <c r="A174" s="11">
        <v>21</v>
      </c>
      <c r="B174" s="16" t="s">
        <v>67</v>
      </c>
      <c r="C174" s="16" t="s">
        <v>49</v>
      </c>
      <c r="D174" s="7" t="s">
        <v>211</v>
      </c>
    </row>
    <row r="175" spans="1:4" x14ac:dyDescent="0.2">
      <c r="A175" s="11">
        <v>22</v>
      </c>
      <c r="B175" s="16" t="s">
        <v>88</v>
      </c>
      <c r="C175" s="16" t="s">
        <v>22</v>
      </c>
      <c r="D175" s="7" t="s">
        <v>210</v>
      </c>
    </row>
    <row r="178" spans="1:8" x14ac:dyDescent="0.2">
      <c r="A178" s="24" t="s">
        <v>342</v>
      </c>
      <c r="B178" s="2" t="s">
        <v>3</v>
      </c>
      <c r="C178" s="13"/>
      <c r="D178" s="13" t="s">
        <v>5</v>
      </c>
      <c r="F178" s="17" t="s">
        <v>356</v>
      </c>
      <c r="H178">
        <v>3</v>
      </c>
    </row>
    <row r="179" spans="1:8" x14ac:dyDescent="0.2">
      <c r="A179" s="11">
        <v>1</v>
      </c>
      <c r="B179" t="s">
        <v>170</v>
      </c>
      <c r="C179" t="s">
        <v>115</v>
      </c>
      <c r="D179" s="21" t="s">
        <v>144</v>
      </c>
    </row>
    <row r="180" spans="1:8" x14ac:dyDescent="0.2">
      <c r="A180" s="11">
        <v>2</v>
      </c>
      <c r="B180" t="s">
        <v>183</v>
      </c>
      <c r="C180" t="s">
        <v>174</v>
      </c>
      <c r="D180" s="7" t="s">
        <v>256</v>
      </c>
    </row>
    <row r="181" spans="1:8" x14ac:dyDescent="0.2">
      <c r="A181" s="11">
        <v>3</v>
      </c>
      <c r="B181" t="s">
        <v>184</v>
      </c>
      <c r="C181" t="s">
        <v>185</v>
      </c>
      <c r="D181" s="7" t="s">
        <v>255</v>
      </c>
    </row>
    <row r="182" spans="1:8" x14ac:dyDescent="0.2">
      <c r="A182" s="11">
        <v>4</v>
      </c>
      <c r="B182" t="s">
        <v>180</v>
      </c>
      <c r="C182" t="s">
        <v>166</v>
      </c>
      <c r="D182" s="7" t="s">
        <v>254</v>
      </c>
    </row>
    <row r="183" spans="1:8" x14ac:dyDescent="0.2">
      <c r="A183" s="11">
        <v>5</v>
      </c>
      <c r="B183" t="s">
        <v>159</v>
      </c>
      <c r="C183" t="s">
        <v>160</v>
      </c>
      <c r="D183" s="7" t="s">
        <v>253</v>
      </c>
    </row>
    <row r="184" spans="1:8" x14ac:dyDescent="0.2">
      <c r="A184" s="11">
        <v>6</v>
      </c>
      <c r="B184" t="s">
        <v>177</v>
      </c>
      <c r="C184" t="s">
        <v>15</v>
      </c>
      <c r="D184" s="7" t="s">
        <v>252</v>
      </c>
    </row>
    <row r="185" spans="1:8" x14ac:dyDescent="0.2">
      <c r="A185" s="11">
        <v>7</v>
      </c>
      <c r="B185" t="s">
        <v>169</v>
      </c>
      <c r="C185" t="s">
        <v>147</v>
      </c>
      <c r="D185" s="7" t="s">
        <v>251</v>
      </c>
    </row>
    <row r="186" spans="1:8" x14ac:dyDescent="0.2">
      <c r="A186" s="11">
        <v>8</v>
      </c>
      <c r="B186" t="s">
        <v>167</v>
      </c>
      <c r="C186" t="s">
        <v>168</v>
      </c>
      <c r="D186" s="7" t="s">
        <v>250</v>
      </c>
    </row>
    <row r="187" spans="1:8" x14ac:dyDescent="0.2">
      <c r="A187" s="11">
        <v>9</v>
      </c>
      <c r="B187" t="s">
        <v>173</v>
      </c>
      <c r="C187" t="s">
        <v>174</v>
      </c>
      <c r="D187" s="7" t="s">
        <v>249</v>
      </c>
    </row>
    <row r="188" spans="1:8" x14ac:dyDescent="0.2">
      <c r="A188" s="11">
        <v>10</v>
      </c>
      <c r="B188" t="s">
        <v>165</v>
      </c>
      <c r="C188" t="s">
        <v>166</v>
      </c>
      <c r="D188" s="7" t="s">
        <v>248</v>
      </c>
    </row>
    <row r="189" spans="1:8" x14ac:dyDescent="0.2">
      <c r="A189" s="11">
        <v>11</v>
      </c>
      <c r="B189" t="s">
        <v>196</v>
      </c>
      <c r="C189" t="s">
        <v>168</v>
      </c>
      <c r="D189" s="21" t="s">
        <v>335</v>
      </c>
    </row>
    <row r="190" spans="1:8" x14ac:dyDescent="0.2">
      <c r="A190" s="11">
        <v>12</v>
      </c>
      <c r="B190" t="s">
        <v>190</v>
      </c>
      <c r="C190" t="s">
        <v>185</v>
      </c>
      <c r="D190" s="21" t="s">
        <v>334</v>
      </c>
    </row>
    <row r="191" spans="1:8" x14ac:dyDescent="0.2">
      <c r="A191" s="11">
        <v>13</v>
      </c>
      <c r="B191" t="s">
        <v>188</v>
      </c>
      <c r="C191" t="s">
        <v>162</v>
      </c>
      <c r="D191" s="7" t="s">
        <v>247</v>
      </c>
    </row>
    <row r="192" spans="1:8" x14ac:dyDescent="0.2">
      <c r="A192" s="11">
        <v>14</v>
      </c>
      <c r="B192" t="s">
        <v>171</v>
      </c>
      <c r="C192" t="s">
        <v>23</v>
      </c>
      <c r="D192" s="7" t="s">
        <v>246</v>
      </c>
    </row>
    <row r="193" spans="1:9" x14ac:dyDescent="0.2">
      <c r="A193" s="11">
        <v>15</v>
      </c>
      <c r="B193" t="s">
        <v>175</v>
      </c>
      <c r="C193" t="s">
        <v>115</v>
      </c>
      <c r="D193" s="7" t="s">
        <v>245</v>
      </c>
    </row>
    <row r="194" spans="1:9" x14ac:dyDescent="0.2">
      <c r="A194" s="11">
        <v>16</v>
      </c>
      <c r="B194" t="s">
        <v>150</v>
      </c>
      <c r="C194" t="s">
        <v>8</v>
      </c>
      <c r="D194" s="7" t="s">
        <v>244</v>
      </c>
    </row>
    <row r="195" spans="1:9" x14ac:dyDescent="0.2">
      <c r="A195" s="11">
        <v>17</v>
      </c>
      <c r="B195" t="s">
        <v>161</v>
      </c>
      <c r="C195" t="s">
        <v>162</v>
      </c>
      <c r="D195" s="7" t="s">
        <v>243</v>
      </c>
    </row>
    <row r="196" spans="1:9" x14ac:dyDescent="0.2">
      <c r="A196" s="11">
        <v>18</v>
      </c>
      <c r="B196" t="s">
        <v>151</v>
      </c>
      <c r="C196" t="s">
        <v>98</v>
      </c>
      <c r="D196" s="7" t="s">
        <v>242</v>
      </c>
    </row>
    <row r="197" spans="1:9" x14ac:dyDescent="0.2">
      <c r="A197" s="11">
        <v>19</v>
      </c>
      <c r="B197" t="s">
        <v>240</v>
      </c>
      <c r="C197" t="s">
        <v>164</v>
      </c>
      <c r="D197" s="7" t="s">
        <v>241</v>
      </c>
    </row>
    <row r="198" spans="1:9" x14ac:dyDescent="0.2">
      <c r="A198" s="11">
        <v>20</v>
      </c>
      <c r="B198" s="19" t="s">
        <v>154</v>
      </c>
      <c r="C198" s="19" t="s">
        <v>155</v>
      </c>
      <c r="D198" s="17" t="s">
        <v>241</v>
      </c>
    </row>
    <row r="199" spans="1:9" ht="15" x14ac:dyDescent="0.25">
      <c r="A199" s="11">
        <v>21</v>
      </c>
      <c r="B199" t="s">
        <v>156</v>
      </c>
      <c r="C199" t="s">
        <v>157</v>
      </c>
      <c r="D199" s="7" t="s">
        <v>239</v>
      </c>
      <c r="F199" s="26"/>
      <c r="G199" s="22"/>
      <c r="H199" s="94"/>
      <c r="I199" s="95"/>
    </row>
    <row r="200" spans="1:9" x14ac:dyDescent="0.2">
      <c r="A200" s="11">
        <v>22</v>
      </c>
      <c r="B200" t="s">
        <v>152</v>
      </c>
      <c r="C200" t="s">
        <v>153</v>
      </c>
      <c r="D200" s="7" t="s">
        <v>238</v>
      </c>
    </row>
    <row r="201" spans="1:9" x14ac:dyDescent="0.2">
      <c r="A201" s="11">
        <v>23</v>
      </c>
      <c r="B201" t="s">
        <v>158</v>
      </c>
      <c r="C201" t="s">
        <v>98</v>
      </c>
      <c r="D201" s="7" t="s">
        <v>237</v>
      </c>
    </row>
    <row r="202" spans="1:9" x14ac:dyDescent="0.2">
      <c r="A202" s="11">
        <v>24</v>
      </c>
      <c r="B202" t="s">
        <v>148</v>
      </c>
      <c r="C202" t="s">
        <v>149</v>
      </c>
      <c r="D202" s="7" t="s">
        <v>236</v>
      </c>
    </row>
    <row r="203" spans="1:9" x14ac:dyDescent="0.2">
      <c r="B203" s="19"/>
      <c r="C203" s="19"/>
      <c r="D203" s="17"/>
    </row>
    <row r="204" spans="1:9" x14ac:dyDescent="0.2">
      <c r="A204" s="24" t="s">
        <v>354</v>
      </c>
      <c r="B204" s="2" t="s">
        <v>4</v>
      </c>
      <c r="C204" s="14"/>
      <c r="D204" s="13" t="s">
        <v>5</v>
      </c>
      <c r="F204" s="17" t="s">
        <v>358</v>
      </c>
      <c r="H204">
        <v>5</v>
      </c>
    </row>
    <row r="205" spans="1:9" x14ac:dyDescent="0.2">
      <c r="A205" s="11">
        <v>1</v>
      </c>
      <c r="B205" s="5" t="s">
        <v>123</v>
      </c>
      <c r="C205" s="5" t="s">
        <v>22</v>
      </c>
      <c r="D205" s="6" t="s">
        <v>302</v>
      </c>
    </row>
    <row r="206" spans="1:9" x14ac:dyDescent="0.2">
      <c r="A206" s="11">
        <v>2</v>
      </c>
      <c r="B206" s="5" t="s">
        <v>257</v>
      </c>
      <c r="C206" s="5" t="s">
        <v>362</v>
      </c>
      <c r="D206" s="17" t="s">
        <v>144</v>
      </c>
    </row>
    <row r="207" spans="1:9" x14ac:dyDescent="0.2">
      <c r="A207" s="11">
        <v>3</v>
      </c>
      <c r="B207" s="5" t="s">
        <v>299</v>
      </c>
      <c r="C207" s="5" t="s">
        <v>300</v>
      </c>
      <c r="D207" s="6" t="s">
        <v>301</v>
      </c>
    </row>
    <row r="208" spans="1:9" x14ac:dyDescent="0.2">
      <c r="A208" s="11">
        <v>4</v>
      </c>
      <c r="B208" s="5" t="s">
        <v>297</v>
      </c>
      <c r="C208" s="5" t="s">
        <v>363</v>
      </c>
      <c r="D208" s="6" t="s">
        <v>298</v>
      </c>
    </row>
    <row r="209" spans="1:4" x14ac:dyDescent="0.2">
      <c r="A209" s="11">
        <v>5</v>
      </c>
      <c r="B209" s="5" t="s">
        <v>142</v>
      </c>
      <c r="C209" s="5" t="s">
        <v>9</v>
      </c>
      <c r="D209" s="6" t="s">
        <v>296</v>
      </c>
    </row>
    <row r="210" spans="1:4" x14ac:dyDescent="0.2">
      <c r="A210" s="11">
        <v>6</v>
      </c>
      <c r="B210" s="5" t="s">
        <v>294</v>
      </c>
      <c r="C210" s="5" t="s">
        <v>61</v>
      </c>
      <c r="D210" s="6" t="s">
        <v>295</v>
      </c>
    </row>
    <row r="211" spans="1:4" x14ac:dyDescent="0.2">
      <c r="A211" s="11">
        <v>7</v>
      </c>
      <c r="B211" s="5" t="s">
        <v>292</v>
      </c>
      <c r="C211" s="5" t="s">
        <v>61</v>
      </c>
      <c r="D211" s="6" t="s">
        <v>293</v>
      </c>
    </row>
    <row r="212" spans="1:4" x14ac:dyDescent="0.2">
      <c r="A212" s="11">
        <v>8</v>
      </c>
      <c r="B212" s="5" t="s">
        <v>125</v>
      </c>
      <c r="C212" s="5" t="s">
        <v>49</v>
      </c>
      <c r="D212" s="6" t="s">
        <v>291</v>
      </c>
    </row>
    <row r="213" spans="1:4" x14ac:dyDescent="0.2">
      <c r="A213" s="11">
        <v>9</v>
      </c>
      <c r="B213" s="5" t="s">
        <v>107</v>
      </c>
      <c r="C213" s="5" t="s">
        <v>15</v>
      </c>
      <c r="D213" s="6" t="s">
        <v>290</v>
      </c>
    </row>
    <row r="214" spans="1:4" x14ac:dyDescent="0.2">
      <c r="A214" s="11">
        <v>10</v>
      </c>
      <c r="B214" s="5" t="s">
        <v>288</v>
      </c>
      <c r="C214" s="5" t="s">
        <v>49</v>
      </c>
      <c r="D214" s="6" t="s">
        <v>289</v>
      </c>
    </row>
    <row r="215" spans="1:4" x14ac:dyDescent="0.2">
      <c r="A215" s="11">
        <v>11</v>
      </c>
      <c r="B215" s="5" t="s">
        <v>140</v>
      </c>
      <c r="C215" s="5" t="s">
        <v>61</v>
      </c>
      <c r="D215" s="6" t="s">
        <v>287</v>
      </c>
    </row>
    <row r="216" spans="1:4" x14ac:dyDescent="0.2">
      <c r="A216" s="11">
        <v>12</v>
      </c>
      <c r="B216" s="5" t="s">
        <v>111</v>
      </c>
      <c r="C216" s="5" t="s">
        <v>17</v>
      </c>
      <c r="D216" s="6" t="s">
        <v>286</v>
      </c>
    </row>
    <row r="217" spans="1:4" x14ac:dyDescent="0.2">
      <c r="A217" s="11">
        <v>13</v>
      </c>
      <c r="B217" s="5" t="s">
        <v>134</v>
      </c>
      <c r="C217" s="5" t="s">
        <v>17</v>
      </c>
      <c r="D217" s="6" t="s">
        <v>285</v>
      </c>
    </row>
    <row r="218" spans="1:4" x14ac:dyDescent="0.2">
      <c r="A218" s="11">
        <v>14</v>
      </c>
      <c r="B218" s="5" t="s">
        <v>282</v>
      </c>
      <c r="C218" s="5" t="s">
        <v>283</v>
      </c>
      <c r="D218" s="6" t="s">
        <v>284</v>
      </c>
    </row>
    <row r="219" spans="1:4" x14ac:dyDescent="0.2">
      <c r="A219" s="11">
        <v>15</v>
      </c>
      <c r="B219" s="5" t="s">
        <v>122</v>
      </c>
      <c r="C219" s="5" t="s">
        <v>49</v>
      </c>
      <c r="D219" s="6" t="s">
        <v>281</v>
      </c>
    </row>
    <row r="220" spans="1:4" x14ac:dyDescent="0.2">
      <c r="A220" s="11">
        <v>16</v>
      </c>
      <c r="B220" s="5" t="s">
        <v>136</v>
      </c>
      <c r="C220" s="5" t="s">
        <v>137</v>
      </c>
      <c r="D220" s="6" t="s">
        <v>280</v>
      </c>
    </row>
    <row r="221" spans="1:4" x14ac:dyDescent="0.2">
      <c r="A221" s="11">
        <v>17</v>
      </c>
      <c r="B221" s="5" t="s">
        <v>116</v>
      </c>
      <c r="C221" s="5" t="s">
        <v>117</v>
      </c>
      <c r="D221" s="6" t="s">
        <v>279</v>
      </c>
    </row>
    <row r="222" spans="1:4" x14ac:dyDescent="0.2">
      <c r="A222" s="11">
        <v>18</v>
      </c>
      <c r="B222" s="5" t="s">
        <v>129</v>
      </c>
      <c r="C222" s="5" t="s">
        <v>14</v>
      </c>
      <c r="D222" s="6" t="s">
        <v>278</v>
      </c>
    </row>
    <row r="223" spans="1:4" x14ac:dyDescent="0.2">
      <c r="A223" s="11">
        <v>19</v>
      </c>
      <c r="B223" s="5" t="s">
        <v>276</v>
      </c>
      <c r="C223" s="5" t="s">
        <v>16</v>
      </c>
      <c r="D223" s="6" t="s">
        <v>277</v>
      </c>
    </row>
    <row r="224" spans="1:4" x14ac:dyDescent="0.2">
      <c r="A224" s="11">
        <v>20</v>
      </c>
      <c r="B224" s="5" t="s">
        <v>126</v>
      </c>
      <c r="C224" s="5" t="s">
        <v>59</v>
      </c>
      <c r="D224" s="6" t="s">
        <v>275</v>
      </c>
    </row>
    <row r="225" spans="1:4" x14ac:dyDescent="0.2">
      <c r="A225" s="11">
        <v>21</v>
      </c>
      <c r="B225" s="5" t="s">
        <v>124</v>
      </c>
      <c r="C225" s="5" t="s">
        <v>62</v>
      </c>
      <c r="D225" s="6" t="s">
        <v>274</v>
      </c>
    </row>
    <row r="226" spans="1:4" x14ac:dyDescent="0.2">
      <c r="A226" s="11">
        <v>22</v>
      </c>
      <c r="B226" s="5" t="s">
        <v>118</v>
      </c>
      <c r="C226" s="5" t="s">
        <v>59</v>
      </c>
      <c r="D226" s="6" t="s">
        <v>273</v>
      </c>
    </row>
    <row r="227" spans="1:4" x14ac:dyDescent="0.2">
      <c r="A227" s="11">
        <v>23</v>
      </c>
      <c r="B227" s="5" t="s">
        <v>101</v>
      </c>
      <c r="C227" s="5" t="s">
        <v>12</v>
      </c>
      <c r="D227" s="6" t="s">
        <v>272</v>
      </c>
    </row>
    <row r="228" spans="1:4" x14ac:dyDescent="0.2">
      <c r="A228" s="11">
        <v>24</v>
      </c>
      <c r="B228" s="5" t="s">
        <v>105</v>
      </c>
      <c r="C228" s="5" t="s">
        <v>106</v>
      </c>
      <c r="D228" s="6" t="s">
        <v>271</v>
      </c>
    </row>
    <row r="229" spans="1:4" x14ac:dyDescent="0.2">
      <c r="A229" s="11">
        <v>25</v>
      </c>
      <c r="B229" s="5" t="s">
        <v>121</v>
      </c>
      <c r="C229" s="5" t="s">
        <v>19</v>
      </c>
      <c r="D229" s="6" t="s">
        <v>270</v>
      </c>
    </row>
    <row r="230" spans="1:4" x14ac:dyDescent="0.2">
      <c r="A230" s="11">
        <v>26</v>
      </c>
      <c r="B230" s="5" t="s">
        <v>103</v>
      </c>
      <c r="C230" s="5" t="s">
        <v>20</v>
      </c>
      <c r="D230" s="6" t="s">
        <v>269</v>
      </c>
    </row>
    <row r="231" spans="1:4" x14ac:dyDescent="0.2">
      <c r="A231" s="11">
        <v>27</v>
      </c>
      <c r="B231" s="5" t="s">
        <v>119</v>
      </c>
      <c r="C231" s="5" t="s">
        <v>120</v>
      </c>
      <c r="D231" s="6" t="s">
        <v>268</v>
      </c>
    </row>
    <row r="232" spans="1:4" x14ac:dyDescent="0.2">
      <c r="A232" s="11">
        <v>28</v>
      </c>
      <c r="B232" s="5" t="s">
        <v>99</v>
      </c>
      <c r="C232" s="5" t="s">
        <v>100</v>
      </c>
      <c r="D232" s="6" t="s">
        <v>267</v>
      </c>
    </row>
    <row r="233" spans="1:4" x14ac:dyDescent="0.2">
      <c r="A233" s="11">
        <v>29</v>
      </c>
      <c r="B233" s="5" t="s">
        <v>110</v>
      </c>
      <c r="C233" s="5" t="s">
        <v>109</v>
      </c>
      <c r="D233" s="6" t="s">
        <v>266</v>
      </c>
    </row>
    <row r="234" spans="1:4" x14ac:dyDescent="0.2">
      <c r="A234" s="11">
        <v>30</v>
      </c>
      <c r="B234" s="5" t="s">
        <v>94</v>
      </c>
      <c r="C234" s="5" t="s">
        <v>49</v>
      </c>
      <c r="D234" s="6" t="s">
        <v>265</v>
      </c>
    </row>
    <row r="235" spans="1:4" x14ac:dyDescent="0.2">
      <c r="A235" s="11">
        <v>31</v>
      </c>
      <c r="B235" s="5" t="s">
        <v>97</v>
      </c>
      <c r="C235" s="5" t="s">
        <v>98</v>
      </c>
      <c r="D235" s="6" t="s">
        <v>264</v>
      </c>
    </row>
    <row r="236" spans="1:4" x14ac:dyDescent="0.2">
      <c r="A236" s="11">
        <v>32</v>
      </c>
      <c r="B236" s="5" t="s">
        <v>92</v>
      </c>
      <c r="C236" s="5" t="s">
        <v>93</v>
      </c>
      <c r="D236" s="6" t="s">
        <v>263</v>
      </c>
    </row>
    <row r="237" spans="1:4" x14ac:dyDescent="0.2">
      <c r="A237" s="11">
        <v>33</v>
      </c>
      <c r="B237" s="5" t="s">
        <v>102</v>
      </c>
      <c r="C237" s="5" t="s">
        <v>61</v>
      </c>
      <c r="D237" s="6" t="s">
        <v>262</v>
      </c>
    </row>
    <row r="238" spans="1:4" x14ac:dyDescent="0.2">
      <c r="A238" s="11">
        <v>34</v>
      </c>
      <c r="B238" s="5" t="s">
        <v>112</v>
      </c>
      <c r="C238" s="5" t="s">
        <v>113</v>
      </c>
      <c r="D238" s="6" t="s">
        <v>261</v>
      </c>
    </row>
    <row r="239" spans="1:4" x14ac:dyDescent="0.2">
      <c r="A239" s="11">
        <v>35</v>
      </c>
      <c r="B239" s="5" t="s">
        <v>108</v>
      </c>
      <c r="C239" s="5" t="s">
        <v>109</v>
      </c>
      <c r="D239" s="6" t="s">
        <v>260</v>
      </c>
    </row>
    <row r="240" spans="1:4" x14ac:dyDescent="0.2">
      <c r="A240" s="11">
        <v>36</v>
      </c>
      <c r="B240" s="5" t="s">
        <v>95</v>
      </c>
      <c r="C240" s="5" t="s">
        <v>96</v>
      </c>
      <c r="D240" s="6" t="s">
        <v>259</v>
      </c>
    </row>
    <row r="241" spans="1:8" x14ac:dyDescent="0.2">
      <c r="A241" s="11">
        <v>37</v>
      </c>
      <c r="B241" s="5" t="s">
        <v>104</v>
      </c>
      <c r="C241" s="5" t="s">
        <v>17</v>
      </c>
      <c r="D241" s="6" t="s">
        <v>258</v>
      </c>
    </row>
    <row r="243" spans="1:8" x14ac:dyDescent="0.2">
      <c r="A243" s="24" t="s">
        <v>343</v>
      </c>
      <c r="B243" s="2" t="s">
        <v>0</v>
      </c>
      <c r="C243" s="1"/>
      <c r="D243" s="13" t="s">
        <v>6</v>
      </c>
      <c r="F243" s="17" t="s">
        <v>359</v>
      </c>
      <c r="H243">
        <v>5</v>
      </c>
    </row>
    <row r="244" spans="1:8" x14ac:dyDescent="0.2">
      <c r="A244" s="11">
        <v>1</v>
      </c>
      <c r="B244" t="s">
        <v>303</v>
      </c>
      <c r="C244" t="s">
        <v>304</v>
      </c>
      <c r="D244" s="7">
        <v>59.78</v>
      </c>
    </row>
    <row r="245" spans="1:8" x14ac:dyDescent="0.2">
      <c r="A245" s="11">
        <v>2</v>
      </c>
      <c r="B245" t="s">
        <v>31</v>
      </c>
      <c r="C245" t="s">
        <v>12</v>
      </c>
      <c r="D245" s="7">
        <v>56.16</v>
      </c>
    </row>
    <row r="246" spans="1:8" x14ac:dyDescent="0.2">
      <c r="A246" s="11">
        <v>3</v>
      </c>
      <c r="B246" t="s">
        <v>28</v>
      </c>
      <c r="C246" t="s">
        <v>12</v>
      </c>
      <c r="D246" s="7">
        <v>56</v>
      </c>
    </row>
    <row r="247" spans="1:8" x14ac:dyDescent="0.2">
      <c r="A247" s="11">
        <v>4</v>
      </c>
      <c r="B247" t="s">
        <v>43</v>
      </c>
      <c r="C247" t="s">
        <v>22</v>
      </c>
      <c r="D247" s="7">
        <v>55.86</v>
      </c>
    </row>
    <row r="248" spans="1:8" x14ac:dyDescent="0.2">
      <c r="A248" s="11">
        <v>5</v>
      </c>
      <c r="B248" t="s">
        <v>42</v>
      </c>
      <c r="C248" t="s">
        <v>15</v>
      </c>
      <c r="D248" s="7">
        <v>55.67</v>
      </c>
    </row>
    <row r="249" spans="1:8" x14ac:dyDescent="0.2">
      <c r="A249" s="11">
        <v>6</v>
      </c>
      <c r="B249" t="s">
        <v>33</v>
      </c>
      <c r="C249" t="s">
        <v>16</v>
      </c>
      <c r="D249" s="7">
        <v>55.56</v>
      </c>
    </row>
    <row r="250" spans="1:8" x14ac:dyDescent="0.2">
      <c r="A250" s="11">
        <v>7</v>
      </c>
      <c r="B250" t="s">
        <v>34</v>
      </c>
      <c r="C250" t="s">
        <v>15</v>
      </c>
      <c r="D250" s="7">
        <v>55</v>
      </c>
    </row>
    <row r="251" spans="1:8" x14ac:dyDescent="0.2">
      <c r="A251" s="11">
        <v>8</v>
      </c>
      <c r="B251" t="s">
        <v>35</v>
      </c>
      <c r="C251" t="s">
        <v>17</v>
      </c>
      <c r="D251" s="7">
        <v>54.98</v>
      </c>
    </row>
    <row r="252" spans="1:8" x14ac:dyDescent="0.2">
      <c r="A252" s="11">
        <v>9</v>
      </c>
      <c r="B252" t="s">
        <v>38</v>
      </c>
      <c r="C252" t="s">
        <v>20</v>
      </c>
      <c r="D252" s="7">
        <v>54</v>
      </c>
    </row>
    <row r="253" spans="1:8" x14ac:dyDescent="0.2">
      <c r="A253" s="11">
        <v>10</v>
      </c>
      <c r="B253" t="s">
        <v>41</v>
      </c>
      <c r="C253" t="s">
        <v>21</v>
      </c>
      <c r="D253" s="7">
        <v>53.44</v>
      </c>
    </row>
    <row r="254" spans="1:8" x14ac:dyDescent="0.2">
      <c r="A254" s="11">
        <v>11</v>
      </c>
      <c r="B254" t="s">
        <v>201</v>
      </c>
      <c r="C254" t="s">
        <v>17</v>
      </c>
      <c r="D254" s="7">
        <v>53.14</v>
      </c>
    </row>
    <row r="255" spans="1:8" x14ac:dyDescent="0.2">
      <c r="A255" s="11">
        <v>12</v>
      </c>
      <c r="B255" t="s">
        <v>32</v>
      </c>
      <c r="C255" t="s">
        <v>15</v>
      </c>
      <c r="D255" s="7">
        <v>52</v>
      </c>
    </row>
    <row r="256" spans="1:8" x14ac:dyDescent="0.2">
      <c r="A256" s="11">
        <v>13</v>
      </c>
      <c r="B256" t="s">
        <v>30</v>
      </c>
      <c r="C256" t="s">
        <v>14</v>
      </c>
      <c r="D256" s="7">
        <v>51.8</v>
      </c>
    </row>
    <row r="257" spans="1:8" x14ac:dyDescent="0.2">
      <c r="A257" s="11">
        <v>14</v>
      </c>
      <c r="B257" t="s">
        <v>26</v>
      </c>
      <c r="C257" t="s">
        <v>10</v>
      </c>
      <c r="D257" s="7">
        <v>51.41</v>
      </c>
    </row>
    <row r="258" spans="1:8" x14ac:dyDescent="0.2">
      <c r="A258" s="11">
        <v>15</v>
      </c>
      <c r="B258" t="s">
        <v>25</v>
      </c>
      <c r="C258" t="s">
        <v>9</v>
      </c>
      <c r="D258" s="7">
        <v>48.11</v>
      </c>
    </row>
    <row r="259" spans="1:8" x14ac:dyDescent="0.2">
      <c r="D259" s="7"/>
    </row>
    <row r="260" spans="1:8" x14ac:dyDescent="0.2">
      <c r="A260" s="24" t="s">
        <v>344</v>
      </c>
      <c r="B260" s="2" t="s">
        <v>2</v>
      </c>
      <c r="C260" s="1"/>
      <c r="D260" s="13" t="s">
        <v>6</v>
      </c>
      <c r="F260" s="17" t="s">
        <v>356</v>
      </c>
      <c r="H260">
        <v>2</v>
      </c>
    </row>
    <row r="261" spans="1:8" x14ac:dyDescent="0.2">
      <c r="A261" s="11">
        <v>1</v>
      </c>
      <c r="B261" s="8" t="s">
        <v>72</v>
      </c>
      <c r="C261" t="s">
        <v>52</v>
      </c>
      <c r="D261" s="7">
        <v>55.95</v>
      </c>
    </row>
    <row r="262" spans="1:8" x14ac:dyDescent="0.2">
      <c r="A262" s="11">
        <v>2</v>
      </c>
      <c r="B262" s="8" t="s">
        <v>66</v>
      </c>
      <c r="C262" t="s">
        <v>48</v>
      </c>
      <c r="D262" s="7">
        <v>55.45</v>
      </c>
    </row>
    <row r="263" spans="1:8" x14ac:dyDescent="0.2">
      <c r="A263" s="11">
        <v>3</v>
      </c>
      <c r="B263" s="8" t="s">
        <v>91</v>
      </c>
      <c r="C263" t="s">
        <v>62</v>
      </c>
      <c r="D263" s="7">
        <v>55.16</v>
      </c>
    </row>
    <row r="264" spans="1:8" x14ac:dyDescent="0.2">
      <c r="A264" s="11">
        <v>4</v>
      </c>
      <c r="B264" s="8" t="s">
        <v>65</v>
      </c>
      <c r="C264" t="s">
        <v>15</v>
      </c>
      <c r="D264" s="7">
        <v>55</v>
      </c>
    </row>
    <row r="265" spans="1:8" x14ac:dyDescent="0.2">
      <c r="A265" s="11">
        <v>5</v>
      </c>
      <c r="B265" s="8" t="s">
        <v>77</v>
      </c>
      <c r="C265" t="s">
        <v>17</v>
      </c>
      <c r="D265" s="7">
        <v>54.44</v>
      </c>
    </row>
    <row r="266" spans="1:8" x14ac:dyDescent="0.2">
      <c r="A266" s="11">
        <v>6</v>
      </c>
      <c r="B266" s="8" t="s">
        <v>305</v>
      </c>
      <c r="C266" t="s">
        <v>22</v>
      </c>
      <c r="D266" s="7">
        <v>54.29</v>
      </c>
    </row>
    <row r="267" spans="1:8" x14ac:dyDescent="0.2">
      <c r="A267" s="11">
        <v>7</v>
      </c>
      <c r="B267" s="8" t="s">
        <v>69</v>
      </c>
      <c r="C267" t="s">
        <v>50</v>
      </c>
      <c r="D267" s="7">
        <v>54.16</v>
      </c>
    </row>
    <row r="268" spans="1:8" x14ac:dyDescent="0.2">
      <c r="A268" s="11">
        <v>8</v>
      </c>
      <c r="B268" s="8" t="s">
        <v>85</v>
      </c>
      <c r="C268" t="s">
        <v>59</v>
      </c>
      <c r="D268" s="7">
        <v>54.09</v>
      </c>
    </row>
    <row r="269" spans="1:8" x14ac:dyDescent="0.2">
      <c r="A269" s="11">
        <v>9</v>
      </c>
      <c r="B269" s="8" t="s">
        <v>75</v>
      </c>
      <c r="C269" t="s">
        <v>15</v>
      </c>
      <c r="D269" s="7">
        <v>53.54</v>
      </c>
    </row>
    <row r="270" spans="1:8" x14ac:dyDescent="0.2">
      <c r="A270" s="11">
        <v>10</v>
      </c>
      <c r="B270" s="8" t="s">
        <v>86</v>
      </c>
      <c r="C270" t="s">
        <v>60</v>
      </c>
      <c r="D270" s="7">
        <v>53.22</v>
      </c>
    </row>
    <row r="271" spans="1:8" x14ac:dyDescent="0.2">
      <c r="A271" s="11">
        <v>11</v>
      </c>
      <c r="B271" s="8" t="s">
        <v>74</v>
      </c>
      <c r="C271" t="s">
        <v>53</v>
      </c>
      <c r="D271" s="7">
        <v>52.43</v>
      </c>
    </row>
    <row r="272" spans="1:8" x14ac:dyDescent="0.2">
      <c r="A272" s="11">
        <v>12</v>
      </c>
      <c r="B272" s="8" t="s">
        <v>71</v>
      </c>
      <c r="C272" t="s">
        <v>51</v>
      </c>
      <c r="D272" s="7">
        <v>50.77</v>
      </c>
    </row>
    <row r="273" spans="1:8" x14ac:dyDescent="0.2">
      <c r="A273" s="11">
        <v>13</v>
      </c>
      <c r="B273" s="8" t="s">
        <v>79</v>
      </c>
      <c r="C273" t="s">
        <v>49</v>
      </c>
      <c r="D273" s="7">
        <v>50.62</v>
      </c>
    </row>
    <row r="274" spans="1:8" x14ac:dyDescent="0.2">
      <c r="A274" s="11">
        <v>14</v>
      </c>
      <c r="B274" s="8" t="s">
        <v>76</v>
      </c>
      <c r="C274" t="s">
        <v>54</v>
      </c>
      <c r="D274" s="7">
        <v>50.26</v>
      </c>
    </row>
    <row r="275" spans="1:8" x14ac:dyDescent="0.2">
      <c r="A275" s="11">
        <v>15</v>
      </c>
      <c r="B275" s="8" t="s">
        <v>64</v>
      </c>
      <c r="C275" t="s">
        <v>46</v>
      </c>
      <c r="D275" s="7">
        <v>50.18</v>
      </c>
    </row>
    <row r="276" spans="1:8" x14ac:dyDescent="0.2">
      <c r="A276" s="11">
        <v>16</v>
      </c>
      <c r="B276" s="8" t="s">
        <v>90</v>
      </c>
      <c r="C276" t="s">
        <v>61</v>
      </c>
      <c r="D276" s="7">
        <v>50.12</v>
      </c>
    </row>
    <row r="277" spans="1:8" x14ac:dyDescent="0.2">
      <c r="A277" s="11">
        <v>17</v>
      </c>
      <c r="B277" s="8" t="s">
        <v>306</v>
      </c>
      <c r="C277" t="s">
        <v>307</v>
      </c>
      <c r="D277" s="7">
        <v>49.7</v>
      </c>
    </row>
    <row r="278" spans="1:8" x14ac:dyDescent="0.2">
      <c r="A278" s="11">
        <v>18</v>
      </c>
      <c r="B278" s="8" t="s">
        <v>73</v>
      </c>
      <c r="C278" t="s">
        <v>49</v>
      </c>
      <c r="D278" s="7">
        <v>49.46</v>
      </c>
    </row>
    <row r="279" spans="1:8" x14ac:dyDescent="0.2">
      <c r="A279" s="11">
        <v>19</v>
      </c>
      <c r="B279" s="8" t="s">
        <v>224</v>
      </c>
      <c r="C279" t="s">
        <v>225</v>
      </c>
      <c r="D279" s="7">
        <v>48.54</v>
      </c>
    </row>
    <row r="280" spans="1:8" x14ac:dyDescent="0.2">
      <c r="A280" s="11">
        <v>20</v>
      </c>
      <c r="B280" s="8" t="s">
        <v>84</v>
      </c>
      <c r="C280" t="s">
        <v>58</v>
      </c>
      <c r="D280" s="7">
        <v>48.2</v>
      </c>
    </row>
    <row r="281" spans="1:8" x14ac:dyDescent="0.2">
      <c r="A281" s="11">
        <v>21</v>
      </c>
      <c r="B281" s="8" t="s">
        <v>88</v>
      </c>
      <c r="C281" t="s">
        <v>22</v>
      </c>
      <c r="D281" s="7">
        <v>47.41</v>
      </c>
    </row>
    <row r="282" spans="1:8" x14ac:dyDescent="0.2">
      <c r="A282" s="11">
        <v>22</v>
      </c>
      <c r="B282" s="8" t="s">
        <v>63</v>
      </c>
      <c r="C282" t="s">
        <v>45</v>
      </c>
      <c r="D282" s="7">
        <v>44.33</v>
      </c>
    </row>
    <row r="284" spans="1:8" x14ac:dyDescent="0.2">
      <c r="A284" s="24" t="s">
        <v>345</v>
      </c>
      <c r="B284" s="2" t="s">
        <v>3</v>
      </c>
      <c r="C284" s="1"/>
      <c r="D284" s="13" t="s">
        <v>6</v>
      </c>
      <c r="F284" s="17" t="s">
        <v>356</v>
      </c>
      <c r="H284">
        <v>3</v>
      </c>
    </row>
    <row r="285" spans="1:8" x14ac:dyDescent="0.2">
      <c r="A285" s="11">
        <v>1</v>
      </c>
      <c r="B285" t="s">
        <v>181</v>
      </c>
      <c r="C285" t="s">
        <v>15</v>
      </c>
      <c r="D285" s="7">
        <v>55</v>
      </c>
    </row>
    <row r="286" spans="1:8" x14ac:dyDescent="0.2">
      <c r="A286" s="11">
        <v>2</v>
      </c>
      <c r="B286" t="s">
        <v>180</v>
      </c>
      <c r="C286" t="s">
        <v>166</v>
      </c>
      <c r="D286" s="7">
        <v>54.51</v>
      </c>
    </row>
    <row r="287" spans="1:8" x14ac:dyDescent="0.2">
      <c r="A287" s="11">
        <v>3</v>
      </c>
      <c r="B287" t="s">
        <v>312</v>
      </c>
      <c r="C287" t="s">
        <v>313</v>
      </c>
      <c r="D287" s="7">
        <v>54.38</v>
      </c>
    </row>
    <row r="288" spans="1:8" x14ac:dyDescent="0.2">
      <c r="A288" s="11">
        <v>4</v>
      </c>
      <c r="B288" t="s">
        <v>173</v>
      </c>
      <c r="C288" t="s">
        <v>174</v>
      </c>
      <c r="D288" s="7">
        <v>54.22</v>
      </c>
    </row>
    <row r="289" spans="1:4" x14ac:dyDescent="0.2">
      <c r="A289" s="11">
        <v>5</v>
      </c>
      <c r="B289" t="s">
        <v>311</v>
      </c>
      <c r="C289" t="s">
        <v>147</v>
      </c>
      <c r="D289" s="7">
        <v>54.07</v>
      </c>
    </row>
    <row r="290" spans="1:4" x14ac:dyDescent="0.2">
      <c r="A290" s="11">
        <v>6</v>
      </c>
      <c r="B290" t="s">
        <v>179</v>
      </c>
      <c r="C290" t="s">
        <v>164</v>
      </c>
      <c r="D290" s="7">
        <v>53.24</v>
      </c>
    </row>
    <row r="291" spans="1:4" x14ac:dyDescent="0.2">
      <c r="A291" s="11">
        <v>7</v>
      </c>
      <c r="B291" t="s">
        <v>163</v>
      </c>
      <c r="C291" t="s">
        <v>164</v>
      </c>
      <c r="D291" s="7">
        <v>53</v>
      </c>
    </row>
    <row r="292" spans="1:4" x14ac:dyDescent="0.2">
      <c r="A292" s="11">
        <v>8</v>
      </c>
      <c r="B292" t="s">
        <v>169</v>
      </c>
      <c r="C292" t="s">
        <v>147</v>
      </c>
      <c r="D292" s="7">
        <v>52.5</v>
      </c>
    </row>
    <row r="293" spans="1:4" x14ac:dyDescent="0.2">
      <c r="A293" s="11">
        <v>9</v>
      </c>
      <c r="B293" t="s">
        <v>188</v>
      </c>
      <c r="C293" t="s">
        <v>162</v>
      </c>
      <c r="D293" s="7">
        <v>52.37</v>
      </c>
    </row>
    <row r="294" spans="1:4" x14ac:dyDescent="0.2">
      <c r="A294" s="11">
        <v>10</v>
      </c>
      <c r="B294" t="s">
        <v>190</v>
      </c>
      <c r="C294" t="s">
        <v>185</v>
      </c>
      <c r="D294" s="7">
        <v>52.3</v>
      </c>
    </row>
    <row r="295" spans="1:4" x14ac:dyDescent="0.2">
      <c r="A295" s="11">
        <v>11</v>
      </c>
      <c r="B295" t="s">
        <v>309</v>
      </c>
      <c r="C295" t="s">
        <v>310</v>
      </c>
      <c r="D295" s="7">
        <v>52.1</v>
      </c>
    </row>
    <row r="296" spans="1:4" x14ac:dyDescent="0.2">
      <c r="A296" s="11">
        <v>12</v>
      </c>
      <c r="B296" t="s">
        <v>308</v>
      </c>
      <c r="C296" t="s">
        <v>115</v>
      </c>
      <c r="D296" s="7">
        <v>52.03</v>
      </c>
    </row>
    <row r="297" spans="1:4" x14ac:dyDescent="0.2">
      <c r="A297" s="11">
        <v>13</v>
      </c>
      <c r="B297" t="s">
        <v>176</v>
      </c>
      <c r="C297" t="s">
        <v>164</v>
      </c>
      <c r="D297" s="7">
        <v>52</v>
      </c>
    </row>
    <row r="298" spans="1:4" x14ac:dyDescent="0.2">
      <c r="A298" s="11">
        <v>14</v>
      </c>
      <c r="B298" t="s">
        <v>183</v>
      </c>
      <c r="C298" t="s">
        <v>174</v>
      </c>
      <c r="D298" s="7">
        <v>51.77</v>
      </c>
    </row>
    <row r="299" spans="1:4" x14ac:dyDescent="0.2">
      <c r="A299" s="11">
        <v>15</v>
      </c>
      <c r="B299" t="s">
        <v>191</v>
      </c>
      <c r="C299" t="s">
        <v>192</v>
      </c>
      <c r="D299" s="7">
        <v>51.7</v>
      </c>
    </row>
    <row r="300" spans="1:4" x14ac:dyDescent="0.2">
      <c r="A300" s="11">
        <v>16</v>
      </c>
      <c r="B300" t="s">
        <v>177</v>
      </c>
      <c r="C300" t="s">
        <v>15</v>
      </c>
      <c r="D300" s="7">
        <v>50.73</v>
      </c>
    </row>
    <row r="301" spans="1:4" x14ac:dyDescent="0.2">
      <c r="A301" s="11">
        <v>17</v>
      </c>
      <c r="B301" t="s">
        <v>178</v>
      </c>
      <c r="C301" t="s">
        <v>57</v>
      </c>
      <c r="D301" s="7">
        <v>50.71</v>
      </c>
    </row>
    <row r="302" spans="1:4" x14ac:dyDescent="0.2">
      <c r="A302" s="11">
        <v>18</v>
      </c>
      <c r="B302" t="s">
        <v>196</v>
      </c>
      <c r="C302" t="s">
        <v>168</v>
      </c>
      <c r="D302" s="7">
        <v>50.68</v>
      </c>
    </row>
    <row r="303" spans="1:4" x14ac:dyDescent="0.2">
      <c r="A303" s="11">
        <v>19</v>
      </c>
      <c r="B303" t="s">
        <v>156</v>
      </c>
      <c r="C303" t="s">
        <v>157</v>
      </c>
      <c r="D303" s="7">
        <v>50.15</v>
      </c>
    </row>
    <row r="304" spans="1:4" x14ac:dyDescent="0.2">
      <c r="A304" s="11">
        <v>20</v>
      </c>
      <c r="B304" t="s">
        <v>170</v>
      </c>
      <c r="C304" t="s">
        <v>115</v>
      </c>
      <c r="D304" s="7">
        <v>50.12</v>
      </c>
    </row>
    <row r="305" spans="1:8" x14ac:dyDescent="0.2">
      <c r="A305" s="11">
        <v>21</v>
      </c>
      <c r="B305" t="s">
        <v>152</v>
      </c>
      <c r="C305" t="s">
        <v>153</v>
      </c>
      <c r="D305" s="7">
        <v>48.32</v>
      </c>
    </row>
    <row r="306" spans="1:8" x14ac:dyDescent="0.2">
      <c r="A306" s="11">
        <v>22</v>
      </c>
      <c r="B306" t="s">
        <v>148</v>
      </c>
      <c r="C306" t="s">
        <v>149</v>
      </c>
      <c r="D306" s="7">
        <v>47.52</v>
      </c>
    </row>
    <row r="307" spans="1:8" x14ac:dyDescent="0.2">
      <c r="A307" s="11">
        <v>23</v>
      </c>
      <c r="B307" t="s">
        <v>158</v>
      </c>
      <c r="C307" t="s">
        <v>98</v>
      </c>
      <c r="D307" s="7">
        <v>46.81</v>
      </c>
    </row>
    <row r="308" spans="1:8" x14ac:dyDescent="0.2">
      <c r="A308" s="11">
        <v>24</v>
      </c>
      <c r="B308" t="s">
        <v>172</v>
      </c>
      <c r="C308" t="s">
        <v>12</v>
      </c>
      <c r="D308" s="7">
        <v>42.96</v>
      </c>
    </row>
    <row r="310" spans="1:8" x14ac:dyDescent="0.2">
      <c r="A310" s="24" t="s">
        <v>346</v>
      </c>
      <c r="B310" s="2" t="s">
        <v>4</v>
      </c>
      <c r="C310" s="1"/>
      <c r="D310" s="13" t="s">
        <v>6</v>
      </c>
      <c r="F310" s="17" t="s">
        <v>357</v>
      </c>
      <c r="H310">
        <v>4</v>
      </c>
    </row>
    <row r="311" spans="1:8" x14ac:dyDescent="0.2">
      <c r="A311" s="4">
        <v>1</v>
      </c>
      <c r="B311" s="5" t="s">
        <v>318</v>
      </c>
      <c r="C311" s="14" t="s">
        <v>9</v>
      </c>
      <c r="D311" s="6">
        <v>51.13</v>
      </c>
    </row>
    <row r="312" spans="1:8" x14ac:dyDescent="0.2">
      <c r="A312" s="4">
        <v>2</v>
      </c>
      <c r="B312" s="5" t="s">
        <v>122</v>
      </c>
      <c r="C312" s="14" t="s">
        <v>49</v>
      </c>
      <c r="D312" s="6">
        <v>51.02</v>
      </c>
    </row>
    <row r="313" spans="1:8" x14ac:dyDescent="0.2">
      <c r="A313" s="4">
        <v>3</v>
      </c>
      <c r="B313" s="5" t="s">
        <v>138</v>
      </c>
      <c r="C313" s="14" t="s">
        <v>362</v>
      </c>
      <c r="D313" s="6">
        <v>50.7</v>
      </c>
    </row>
    <row r="314" spans="1:8" x14ac:dyDescent="0.2">
      <c r="A314" s="4">
        <v>4</v>
      </c>
      <c r="B314" s="5" t="s">
        <v>317</v>
      </c>
      <c r="C314" s="14" t="s">
        <v>62</v>
      </c>
      <c r="D314" s="6">
        <v>50.68</v>
      </c>
    </row>
    <row r="315" spans="1:8" x14ac:dyDescent="0.2">
      <c r="A315" s="4">
        <v>5</v>
      </c>
      <c r="B315" s="5" t="s">
        <v>315</v>
      </c>
      <c r="C315" s="14" t="s">
        <v>316</v>
      </c>
      <c r="D315" s="6">
        <v>50.22</v>
      </c>
    </row>
    <row r="316" spans="1:8" x14ac:dyDescent="0.2">
      <c r="A316" s="4">
        <v>6</v>
      </c>
      <c r="B316" s="5" t="s">
        <v>136</v>
      </c>
      <c r="C316" s="14" t="s">
        <v>137</v>
      </c>
      <c r="D316" s="6">
        <v>50.2</v>
      </c>
    </row>
    <row r="317" spans="1:8" x14ac:dyDescent="0.2">
      <c r="A317" s="4">
        <v>7</v>
      </c>
      <c r="B317" s="5" t="s">
        <v>297</v>
      </c>
      <c r="C317" s="14" t="s">
        <v>363</v>
      </c>
      <c r="D317" s="6">
        <v>50.1</v>
      </c>
    </row>
    <row r="318" spans="1:8" x14ac:dyDescent="0.2">
      <c r="A318" s="4">
        <v>8</v>
      </c>
      <c r="B318" s="5" t="s">
        <v>121</v>
      </c>
      <c r="C318" s="14" t="s">
        <v>19</v>
      </c>
      <c r="D318" s="6">
        <v>49.62</v>
      </c>
    </row>
    <row r="319" spans="1:8" x14ac:dyDescent="0.2">
      <c r="A319" s="4">
        <v>9</v>
      </c>
      <c r="B319" s="5" t="s">
        <v>314</v>
      </c>
      <c r="C319" s="14" t="s">
        <v>49</v>
      </c>
      <c r="D319" s="6">
        <v>49.3</v>
      </c>
    </row>
    <row r="320" spans="1:8" x14ac:dyDescent="0.2">
      <c r="A320" s="4">
        <v>10</v>
      </c>
      <c r="B320" s="5" t="s">
        <v>103</v>
      </c>
      <c r="C320" s="14" t="s">
        <v>20</v>
      </c>
      <c r="D320" s="6">
        <v>49.22</v>
      </c>
    </row>
    <row r="321" spans="1:4" x14ac:dyDescent="0.2">
      <c r="A321" s="4">
        <v>11</v>
      </c>
      <c r="B321" s="5" t="s">
        <v>119</v>
      </c>
      <c r="C321" s="14" t="s">
        <v>120</v>
      </c>
      <c r="D321" s="6">
        <v>48.84</v>
      </c>
    </row>
    <row r="322" spans="1:4" x14ac:dyDescent="0.2">
      <c r="A322" s="4">
        <v>12</v>
      </c>
      <c r="B322" s="5" t="s">
        <v>276</v>
      </c>
      <c r="C322" s="14" t="s">
        <v>16</v>
      </c>
      <c r="D322" s="6">
        <v>48.62</v>
      </c>
    </row>
    <row r="323" spans="1:4" x14ac:dyDescent="0.2">
      <c r="A323" s="4">
        <v>13</v>
      </c>
      <c r="B323" s="5" t="s">
        <v>105</v>
      </c>
      <c r="C323" s="14" t="s">
        <v>106</v>
      </c>
      <c r="D323" s="6">
        <v>48.49</v>
      </c>
    </row>
    <row r="324" spans="1:4" x14ac:dyDescent="0.2">
      <c r="A324" s="4">
        <v>14</v>
      </c>
      <c r="B324" s="5" t="s">
        <v>294</v>
      </c>
      <c r="C324" s="14" t="s">
        <v>61</v>
      </c>
      <c r="D324" s="6">
        <v>48.06</v>
      </c>
    </row>
    <row r="325" spans="1:4" x14ac:dyDescent="0.2">
      <c r="A325" s="4">
        <v>15</v>
      </c>
      <c r="B325" s="5" t="s">
        <v>132</v>
      </c>
      <c r="C325" s="14" t="s">
        <v>133</v>
      </c>
      <c r="D325" s="6">
        <v>47.85</v>
      </c>
    </row>
    <row r="326" spans="1:4" x14ac:dyDescent="0.2">
      <c r="A326" s="4">
        <v>16</v>
      </c>
      <c r="B326" s="5" t="s">
        <v>95</v>
      </c>
      <c r="C326" s="14" t="s">
        <v>96</v>
      </c>
      <c r="D326" s="6">
        <v>47.85</v>
      </c>
    </row>
    <row r="327" spans="1:4" x14ac:dyDescent="0.2">
      <c r="A327" s="4">
        <v>17</v>
      </c>
      <c r="B327" s="5" t="s">
        <v>129</v>
      </c>
      <c r="C327" s="14" t="s">
        <v>14</v>
      </c>
      <c r="D327" s="6">
        <v>47.76</v>
      </c>
    </row>
    <row r="328" spans="1:4" x14ac:dyDescent="0.2">
      <c r="A328" s="4">
        <v>18</v>
      </c>
      <c r="B328" s="5" t="s">
        <v>114</v>
      </c>
      <c r="C328" s="14" t="s">
        <v>115</v>
      </c>
      <c r="D328" s="6">
        <v>47.5</v>
      </c>
    </row>
    <row r="329" spans="1:4" x14ac:dyDescent="0.2">
      <c r="A329" s="4">
        <v>19</v>
      </c>
      <c r="B329" s="5" t="s">
        <v>99</v>
      </c>
      <c r="C329" s="14" t="s">
        <v>100</v>
      </c>
      <c r="D329" s="6">
        <v>47.38</v>
      </c>
    </row>
    <row r="330" spans="1:4" x14ac:dyDescent="0.2">
      <c r="A330" s="4">
        <v>20</v>
      </c>
      <c r="B330" s="5" t="s">
        <v>118</v>
      </c>
      <c r="C330" s="14" t="s">
        <v>59</v>
      </c>
      <c r="D330" s="6">
        <v>46.75</v>
      </c>
    </row>
    <row r="331" spans="1:4" x14ac:dyDescent="0.2">
      <c r="A331" s="4">
        <v>21</v>
      </c>
      <c r="B331" s="5" t="s">
        <v>134</v>
      </c>
      <c r="C331" s="14" t="s">
        <v>17</v>
      </c>
      <c r="D331" s="6">
        <v>46.66</v>
      </c>
    </row>
    <row r="332" spans="1:4" x14ac:dyDescent="0.2">
      <c r="A332" s="4">
        <v>22</v>
      </c>
      <c r="B332" s="5" t="s">
        <v>110</v>
      </c>
      <c r="C332" s="14" t="s">
        <v>109</v>
      </c>
      <c r="D332" s="6">
        <v>46.39</v>
      </c>
    </row>
    <row r="333" spans="1:4" x14ac:dyDescent="0.2">
      <c r="A333" s="4">
        <v>23</v>
      </c>
      <c r="B333" s="5" t="s">
        <v>101</v>
      </c>
      <c r="C333" s="14" t="s">
        <v>12</v>
      </c>
      <c r="D333" s="6">
        <v>46.37</v>
      </c>
    </row>
    <row r="334" spans="1:4" x14ac:dyDescent="0.2">
      <c r="A334" s="4">
        <v>24</v>
      </c>
      <c r="B334" s="5" t="s">
        <v>123</v>
      </c>
      <c r="C334" s="14" t="s">
        <v>22</v>
      </c>
      <c r="D334" s="6">
        <v>46.25</v>
      </c>
    </row>
    <row r="335" spans="1:4" x14ac:dyDescent="0.2">
      <c r="A335" s="4">
        <v>25</v>
      </c>
      <c r="B335" s="5" t="s">
        <v>288</v>
      </c>
      <c r="C335" s="14" t="s">
        <v>49</v>
      </c>
      <c r="D335" s="6">
        <v>46.1</v>
      </c>
    </row>
    <row r="336" spans="1:4" x14ac:dyDescent="0.2">
      <c r="A336" s="4">
        <v>26</v>
      </c>
      <c r="B336" s="5" t="s">
        <v>94</v>
      </c>
      <c r="C336" s="14" t="s">
        <v>49</v>
      </c>
      <c r="D336" s="6">
        <v>45.47</v>
      </c>
    </row>
    <row r="337" spans="1:8" x14ac:dyDescent="0.2">
      <c r="A337" s="4">
        <v>27</v>
      </c>
      <c r="B337" s="5" t="s">
        <v>112</v>
      </c>
      <c r="C337" s="14" t="s">
        <v>113</v>
      </c>
      <c r="D337" s="6">
        <v>45.37</v>
      </c>
    </row>
    <row r="338" spans="1:8" x14ac:dyDescent="0.2">
      <c r="A338" s="4">
        <v>28</v>
      </c>
      <c r="B338" s="5" t="s">
        <v>104</v>
      </c>
      <c r="C338" s="14" t="s">
        <v>17</v>
      </c>
      <c r="D338" s="6">
        <v>45.29</v>
      </c>
    </row>
    <row r="339" spans="1:8" x14ac:dyDescent="0.2">
      <c r="A339" s="4">
        <v>29</v>
      </c>
      <c r="B339" s="5" t="s">
        <v>108</v>
      </c>
      <c r="C339" s="14" t="s">
        <v>109</v>
      </c>
      <c r="D339" s="6">
        <v>44.76</v>
      </c>
    </row>
    <row r="340" spans="1:8" x14ac:dyDescent="0.2">
      <c r="A340" s="4">
        <v>30</v>
      </c>
      <c r="B340" s="5" t="s">
        <v>92</v>
      </c>
      <c r="C340" s="14" t="s">
        <v>93</v>
      </c>
      <c r="D340" s="6">
        <v>43.76</v>
      </c>
    </row>
    <row r="341" spans="1:8" x14ac:dyDescent="0.2">
      <c r="A341" s="4">
        <v>31</v>
      </c>
      <c r="B341" s="5" t="s">
        <v>102</v>
      </c>
      <c r="C341" s="14" t="s">
        <v>61</v>
      </c>
      <c r="D341" s="6">
        <v>43.15</v>
      </c>
    </row>
    <row r="342" spans="1:8" x14ac:dyDescent="0.2">
      <c r="A342" s="4">
        <v>32</v>
      </c>
      <c r="B342" s="5" t="s">
        <v>124</v>
      </c>
      <c r="C342" s="14" t="s">
        <v>62</v>
      </c>
      <c r="D342" s="6">
        <v>42.44</v>
      </c>
    </row>
    <row r="345" spans="1:8" x14ac:dyDescent="0.2">
      <c r="A345" s="24" t="s">
        <v>347</v>
      </c>
      <c r="B345" s="2" t="s">
        <v>0</v>
      </c>
      <c r="C345" s="1"/>
      <c r="D345" s="13" t="s">
        <v>145</v>
      </c>
      <c r="F345" s="17" t="s">
        <v>359</v>
      </c>
      <c r="H345">
        <v>2</v>
      </c>
    </row>
    <row r="346" spans="1:8" x14ac:dyDescent="0.2">
      <c r="A346" s="11">
        <v>1</v>
      </c>
      <c r="B346" s="5" t="s">
        <v>27</v>
      </c>
      <c r="C346" s="5" t="s">
        <v>11</v>
      </c>
      <c r="D346" s="7">
        <v>56.94</v>
      </c>
    </row>
    <row r="347" spans="1:8" x14ac:dyDescent="0.2">
      <c r="A347" s="11">
        <v>2</v>
      </c>
      <c r="B347" s="5" t="s">
        <v>39</v>
      </c>
      <c r="C347" s="5" t="s">
        <v>18</v>
      </c>
      <c r="D347" s="7">
        <v>56</v>
      </c>
    </row>
    <row r="348" spans="1:8" x14ac:dyDescent="0.2">
      <c r="A348" s="11">
        <v>3</v>
      </c>
      <c r="B348" s="5" t="s">
        <v>40</v>
      </c>
      <c r="C348" s="5" t="s">
        <v>17</v>
      </c>
      <c r="D348" s="7">
        <v>53.76</v>
      </c>
    </row>
    <row r="349" spans="1:8" x14ac:dyDescent="0.2">
      <c r="A349" s="11">
        <v>4</v>
      </c>
      <c r="B349" s="5" t="s">
        <v>378</v>
      </c>
      <c r="C349" s="5" t="s">
        <v>12</v>
      </c>
      <c r="D349" s="7">
        <v>52.21</v>
      </c>
    </row>
    <row r="350" spans="1:8" x14ac:dyDescent="0.2">
      <c r="A350" s="11">
        <v>5</v>
      </c>
      <c r="B350" s="5" t="s">
        <v>32</v>
      </c>
      <c r="C350" s="5" t="s">
        <v>15</v>
      </c>
      <c r="D350" s="7">
        <v>51</v>
      </c>
    </row>
    <row r="351" spans="1:8" x14ac:dyDescent="0.2">
      <c r="A351" s="11">
        <v>6</v>
      </c>
      <c r="B351" s="5" t="s">
        <v>146</v>
      </c>
      <c r="C351" s="5" t="s">
        <v>147</v>
      </c>
      <c r="D351" s="7">
        <v>50.81</v>
      </c>
    </row>
    <row r="352" spans="1:8" x14ac:dyDescent="0.2">
      <c r="A352" s="11">
        <v>7</v>
      </c>
      <c r="B352" s="5" t="s">
        <v>30</v>
      </c>
      <c r="C352" s="5" t="s">
        <v>14</v>
      </c>
      <c r="D352" s="7">
        <v>48.06</v>
      </c>
    </row>
    <row r="353" spans="1:8" x14ac:dyDescent="0.2">
      <c r="A353" s="11">
        <v>8</v>
      </c>
      <c r="B353" s="5" t="s">
        <v>31</v>
      </c>
      <c r="C353" s="5" t="s">
        <v>12</v>
      </c>
      <c r="D353" s="7">
        <v>46.92</v>
      </c>
    </row>
    <row r="354" spans="1:8" x14ac:dyDescent="0.2">
      <c r="A354" s="11">
        <v>9</v>
      </c>
      <c r="B354" s="5" t="s">
        <v>29</v>
      </c>
      <c r="C354" s="5" t="s">
        <v>13</v>
      </c>
      <c r="D354" s="7">
        <v>46.69</v>
      </c>
    </row>
    <row r="355" spans="1:8" x14ac:dyDescent="0.2">
      <c r="A355" s="11">
        <v>10</v>
      </c>
      <c r="B355" s="5" t="s">
        <v>26</v>
      </c>
      <c r="C355" s="5" t="s">
        <v>10</v>
      </c>
      <c r="D355" s="7">
        <v>45.83</v>
      </c>
    </row>
    <row r="356" spans="1:8" x14ac:dyDescent="0.2">
      <c r="A356" s="11">
        <v>11</v>
      </c>
      <c r="B356" s="5" t="s">
        <v>25</v>
      </c>
      <c r="C356" s="5" t="s">
        <v>9</v>
      </c>
      <c r="D356" s="7">
        <v>44.65</v>
      </c>
    </row>
    <row r="358" spans="1:8" x14ac:dyDescent="0.2">
      <c r="A358" s="24" t="s">
        <v>348</v>
      </c>
      <c r="B358" s="2" t="s">
        <v>2</v>
      </c>
      <c r="C358" s="1"/>
      <c r="D358" s="13" t="s">
        <v>145</v>
      </c>
      <c r="F358" s="17" t="s">
        <v>359</v>
      </c>
      <c r="H358">
        <v>2</v>
      </c>
    </row>
    <row r="359" spans="1:8" x14ac:dyDescent="0.2">
      <c r="A359" s="11">
        <v>1</v>
      </c>
      <c r="B359" t="s">
        <v>77</v>
      </c>
      <c r="C359" t="s">
        <v>17</v>
      </c>
      <c r="D359" s="7">
        <v>52.97</v>
      </c>
    </row>
    <row r="360" spans="1:8" x14ac:dyDescent="0.2">
      <c r="A360" s="11">
        <v>2</v>
      </c>
      <c r="B360" t="s">
        <v>319</v>
      </c>
      <c r="C360" t="s">
        <v>187</v>
      </c>
      <c r="D360" s="7">
        <v>51.83</v>
      </c>
    </row>
    <row r="361" spans="1:8" x14ac:dyDescent="0.2">
      <c r="A361" s="11">
        <v>3</v>
      </c>
      <c r="B361" t="s">
        <v>79</v>
      </c>
      <c r="C361" t="s">
        <v>49</v>
      </c>
      <c r="D361" s="7">
        <v>49.57</v>
      </c>
    </row>
    <row r="362" spans="1:8" x14ac:dyDescent="0.2">
      <c r="A362" s="11">
        <v>4</v>
      </c>
      <c r="B362" t="s">
        <v>80</v>
      </c>
      <c r="C362" t="s">
        <v>55</v>
      </c>
      <c r="D362" s="7">
        <v>48.79</v>
      </c>
    </row>
    <row r="363" spans="1:8" x14ac:dyDescent="0.2">
      <c r="A363" s="11">
        <v>5</v>
      </c>
      <c r="B363" t="s">
        <v>86</v>
      </c>
      <c r="C363" t="s">
        <v>60</v>
      </c>
      <c r="D363" s="7">
        <v>48.64</v>
      </c>
    </row>
    <row r="364" spans="1:8" x14ac:dyDescent="0.2">
      <c r="A364" s="11">
        <v>6</v>
      </c>
      <c r="B364" t="s">
        <v>72</v>
      </c>
      <c r="C364" t="s">
        <v>52</v>
      </c>
      <c r="D364" s="7">
        <v>48.42</v>
      </c>
    </row>
    <row r="365" spans="1:8" x14ac:dyDescent="0.2">
      <c r="A365" s="11">
        <v>7</v>
      </c>
      <c r="B365" t="s">
        <v>213</v>
      </c>
      <c r="C365" t="s">
        <v>49</v>
      </c>
      <c r="D365" s="7">
        <v>47.96</v>
      </c>
    </row>
    <row r="366" spans="1:8" x14ac:dyDescent="0.2">
      <c r="A366" s="11">
        <v>8</v>
      </c>
      <c r="B366" t="s">
        <v>68</v>
      </c>
      <c r="C366" t="s">
        <v>17</v>
      </c>
      <c r="D366" s="7">
        <v>47.56</v>
      </c>
    </row>
    <row r="367" spans="1:8" x14ac:dyDescent="0.2">
      <c r="A367" s="11">
        <v>9</v>
      </c>
      <c r="B367" t="s">
        <v>67</v>
      </c>
      <c r="C367" t="s">
        <v>49</v>
      </c>
      <c r="D367" s="7">
        <v>46.32</v>
      </c>
    </row>
    <row r="368" spans="1:8" x14ac:dyDescent="0.2">
      <c r="A368" s="11">
        <v>10</v>
      </c>
      <c r="B368" t="s">
        <v>90</v>
      </c>
      <c r="C368" t="s">
        <v>61</v>
      </c>
      <c r="D368" s="7">
        <v>45.33</v>
      </c>
    </row>
    <row r="369" spans="1:8" x14ac:dyDescent="0.2">
      <c r="A369" s="11">
        <v>11</v>
      </c>
      <c r="B369" t="s">
        <v>64</v>
      </c>
      <c r="C369" t="s">
        <v>46</v>
      </c>
      <c r="D369" s="7">
        <v>44.52</v>
      </c>
    </row>
    <row r="370" spans="1:8" x14ac:dyDescent="0.2">
      <c r="A370" s="11">
        <v>12</v>
      </c>
      <c r="B370" t="s">
        <v>85</v>
      </c>
      <c r="C370" t="s">
        <v>59</v>
      </c>
      <c r="D370" s="7">
        <v>44.44</v>
      </c>
    </row>
    <row r="371" spans="1:8" x14ac:dyDescent="0.2">
      <c r="A371" s="11">
        <v>13</v>
      </c>
      <c r="B371" t="s">
        <v>84</v>
      </c>
      <c r="C371" t="s">
        <v>58</v>
      </c>
      <c r="D371" s="7">
        <v>42.18</v>
      </c>
    </row>
    <row r="372" spans="1:8" x14ac:dyDescent="0.2">
      <c r="A372" s="11">
        <v>14</v>
      </c>
      <c r="B372" t="s">
        <v>88</v>
      </c>
      <c r="C372" t="s">
        <v>22</v>
      </c>
      <c r="D372" s="7">
        <v>39.83</v>
      </c>
    </row>
    <row r="373" spans="1:8" x14ac:dyDescent="0.2">
      <c r="A373" s="11">
        <v>15</v>
      </c>
      <c r="B373" t="s">
        <v>63</v>
      </c>
      <c r="C373" t="s">
        <v>45</v>
      </c>
      <c r="D373" s="7">
        <v>36.07</v>
      </c>
    </row>
    <row r="375" spans="1:8" x14ac:dyDescent="0.2">
      <c r="A375" s="24" t="s">
        <v>349</v>
      </c>
      <c r="B375" s="2" t="s">
        <v>3</v>
      </c>
      <c r="C375" s="1"/>
      <c r="D375" s="13" t="s">
        <v>145</v>
      </c>
      <c r="F375" s="17" t="s">
        <v>356</v>
      </c>
      <c r="H375">
        <v>3</v>
      </c>
    </row>
    <row r="376" spans="1:8" x14ac:dyDescent="0.2">
      <c r="A376" s="11">
        <v>1</v>
      </c>
      <c r="B376" t="s">
        <v>189</v>
      </c>
      <c r="C376" t="s">
        <v>15</v>
      </c>
      <c r="D376" s="7">
        <v>49.82</v>
      </c>
    </row>
    <row r="377" spans="1:8" x14ac:dyDescent="0.2">
      <c r="A377" s="11">
        <v>2</v>
      </c>
      <c r="B377" t="s">
        <v>173</v>
      </c>
      <c r="C377" t="s">
        <v>174</v>
      </c>
      <c r="D377" s="7">
        <v>49.46</v>
      </c>
    </row>
    <row r="378" spans="1:8" x14ac:dyDescent="0.2">
      <c r="A378" s="11">
        <v>3</v>
      </c>
      <c r="B378" t="s">
        <v>180</v>
      </c>
      <c r="C378" t="s">
        <v>166</v>
      </c>
      <c r="D378" s="7">
        <v>49.37</v>
      </c>
    </row>
    <row r="379" spans="1:8" x14ac:dyDescent="0.2">
      <c r="A379" s="11">
        <v>4</v>
      </c>
      <c r="B379" t="s">
        <v>190</v>
      </c>
      <c r="C379" t="s">
        <v>185</v>
      </c>
      <c r="D379" s="7">
        <v>49.1</v>
      </c>
    </row>
    <row r="380" spans="1:8" x14ac:dyDescent="0.2">
      <c r="A380" s="11">
        <v>5</v>
      </c>
      <c r="B380" t="s">
        <v>183</v>
      </c>
      <c r="C380" t="s">
        <v>174</v>
      </c>
      <c r="D380" s="7">
        <v>48.59</v>
      </c>
    </row>
    <row r="381" spans="1:8" x14ac:dyDescent="0.2">
      <c r="A381" s="11">
        <v>6</v>
      </c>
      <c r="B381" t="s">
        <v>193</v>
      </c>
      <c r="C381" t="s">
        <v>109</v>
      </c>
      <c r="D381" s="7">
        <v>48.28</v>
      </c>
    </row>
    <row r="382" spans="1:8" x14ac:dyDescent="0.2">
      <c r="A382" s="11">
        <v>7</v>
      </c>
      <c r="B382" t="s">
        <v>188</v>
      </c>
      <c r="C382" t="s">
        <v>162</v>
      </c>
      <c r="D382" s="7">
        <v>48.05</v>
      </c>
    </row>
    <row r="383" spans="1:8" x14ac:dyDescent="0.2">
      <c r="A383" s="11">
        <v>8</v>
      </c>
      <c r="B383" t="s">
        <v>171</v>
      </c>
      <c r="C383" t="s">
        <v>23</v>
      </c>
      <c r="D383" s="7">
        <v>47.03</v>
      </c>
    </row>
    <row r="384" spans="1:8" x14ac:dyDescent="0.2">
      <c r="A384" s="11">
        <v>9</v>
      </c>
      <c r="B384" t="s">
        <v>196</v>
      </c>
      <c r="C384" t="s">
        <v>168</v>
      </c>
      <c r="D384" s="7">
        <v>46.77</v>
      </c>
    </row>
    <row r="385" spans="1:4" x14ac:dyDescent="0.2">
      <c r="A385" s="11">
        <v>10</v>
      </c>
      <c r="B385" t="s">
        <v>179</v>
      </c>
      <c r="C385" t="s">
        <v>164</v>
      </c>
      <c r="D385" s="7">
        <v>46.19</v>
      </c>
    </row>
    <row r="386" spans="1:4" x14ac:dyDescent="0.2">
      <c r="A386" s="11">
        <v>11</v>
      </c>
      <c r="B386" t="s">
        <v>170</v>
      </c>
      <c r="C386" t="s">
        <v>115</v>
      </c>
      <c r="D386" s="7">
        <v>45.69</v>
      </c>
    </row>
    <row r="387" spans="1:4" x14ac:dyDescent="0.2">
      <c r="A387" s="11">
        <v>12</v>
      </c>
      <c r="B387" t="s">
        <v>169</v>
      </c>
      <c r="C387" t="s">
        <v>147</v>
      </c>
      <c r="D387" s="7">
        <v>42.66</v>
      </c>
    </row>
    <row r="388" spans="1:4" x14ac:dyDescent="0.2">
      <c r="A388" s="11">
        <v>13</v>
      </c>
      <c r="B388" t="s">
        <v>159</v>
      </c>
      <c r="C388" t="s">
        <v>160</v>
      </c>
      <c r="D388" s="7">
        <v>42.65</v>
      </c>
    </row>
    <row r="389" spans="1:4" x14ac:dyDescent="0.2">
      <c r="A389" s="11">
        <v>14</v>
      </c>
      <c r="B389" t="s">
        <v>176</v>
      </c>
      <c r="C389" t="s">
        <v>164</v>
      </c>
      <c r="D389" s="7">
        <v>42.5</v>
      </c>
    </row>
    <row r="390" spans="1:4" x14ac:dyDescent="0.2">
      <c r="A390" s="11">
        <v>15</v>
      </c>
      <c r="B390" t="s">
        <v>175</v>
      </c>
      <c r="C390" t="s">
        <v>115</v>
      </c>
      <c r="D390" s="7">
        <v>41.67</v>
      </c>
    </row>
    <row r="391" spans="1:4" x14ac:dyDescent="0.2">
      <c r="A391" s="11">
        <v>16</v>
      </c>
      <c r="B391" t="s">
        <v>156</v>
      </c>
      <c r="C391" t="s">
        <v>157</v>
      </c>
      <c r="D391" s="7">
        <v>41.52</v>
      </c>
    </row>
    <row r="392" spans="1:4" x14ac:dyDescent="0.2">
      <c r="A392" s="11">
        <v>17</v>
      </c>
      <c r="B392" t="s">
        <v>167</v>
      </c>
      <c r="C392" t="s">
        <v>168</v>
      </c>
      <c r="D392" s="7">
        <v>40.200000000000003</v>
      </c>
    </row>
    <row r="393" spans="1:4" x14ac:dyDescent="0.2">
      <c r="A393" s="11">
        <v>18</v>
      </c>
      <c r="B393" t="s">
        <v>150</v>
      </c>
      <c r="C393" t="s">
        <v>8</v>
      </c>
      <c r="D393" s="7">
        <v>39.909999999999997</v>
      </c>
    </row>
    <row r="394" spans="1:4" x14ac:dyDescent="0.2">
      <c r="A394" s="11">
        <v>19</v>
      </c>
      <c r="B394" t="s">
        <v>161</v>
      </c>
      <c r="C394" t="s">
        <v>162</v>
      </c>
      <c r="D394" s="7">
        <v>39.270000000000003</v>
      </c>
    </row>
    <row r="395" spans="1:4" x14ac:dyDescent="0.2">
      <c r="A395" s="11">
        <v>20</v>
      </c>
      <c r="B395" t="s">
        <v>158</v>
      </c>
      <c r="C395" t="s">
        <v>98</v>
      </c>
      <c r="D395" s="7">
        <v>39.1</v>
      </c>
    </row>
    <row r="396" spans="1:4" x14ac:dyDescent="0.2">
      <c r="A396" s="11">
        <v>21</v>
      </c>
      <c r="B396" t="s">
        <v>154</v>
      </c>
      <c r="C396" t="s">
        <v>155</v>
      </c>
      <c r="D396" s="7">
        <v>38.49</v>
      </c>
    </row>
    <row r="397" spans="1:4" x14ac:dyDescent="0.2">
      <c r="A397" s="11">
        <v>22</v>
      </c>
      <c r="B397" t="s">
        <v>151</v>
      </c>
      <c r="C397" t="s">
        <v>98</v>
      </c>
      <c r="D397" s="7">
        <v>38.340000000000003</v>
      </c>
    </row>
    <row r="398" spans="1:4" x14ac:dyDescent="0.2">
      <c r="A398" s="11">
        <v>23</v>
      </c>
      <c r="B398" t="s">
        <v>148</v>
      </c>
      <c r="C398" t="s">
        <v>149</v>
      </c>
      <c r="D398" s="7">
        <v>38.340000000000003</v>
      </c>
    </row>
    <row r="399" spans="1:4" x14ac:dyDescent="0.2">
      <c r="A399" s="11">
        <v>24</v>
      </c>
      <c r="B399" t="s">
        <v>152</v>
      </c>
      <c r="C399" t="s">
        <v>153</v>
      </c>
      <c r="D399" s="7">
        <v>37.520000000000003</v>
      </c>
    </row>
    <row r="401" spans="1:8" x14ac:dyDescent="0.2">
      <c r="A401" s="24" t="s">
        <v>350</v>
      </c>
      <c r="B401" s="2" t="s">
        <v>4</v>
      </c>
      <c r="C401" s="1"/>
      <c r="D401" s="13" t="s">
        <v>145</v>
      </c>
      <c r="F401" s="17" t="s">
        <v>358</v>
      </c>
      <c r="H401">
        <v>5</v>
      </c>
    </row>
    <row r="402" spans="1:8" x14ac:dyDescent="0.2">
      <c r="A402" s="4">
        <v>1</v>
      </c>
      <c r="B402" s="5" t="s">
        <v>323</v>
      </c>
      <c r="C402" s="5" t="s">
        <v>62</v>
      </c>
      <c r="D402" s="6">
        <v>48.5</v>
      </c>
    </row>
    <row r="403" spans="1:8" x14ac:dyDescent="0.2">
      <c r="A403" s="4">
        <v>2</v>
      </c>
      <c r="B403" s="5" t="s">
        <v>141</v>
      </c>
      <c r="C403" s="5" t="s">
        <v>133</v>
      </c>
      <c r="D403" s="6">
        <v>48.13</v>
      </c>
    </row>
    <row r="404" spans="1:8" x14ac:dyDescent="0.2">
      <c r="A404" s="4">
        <v>3</v>
      </c>
      <c r="B404" s="5" t="s">
        <v>322</v>
      </c>
      <c r="C404" s="5" t="s">
        <v>362</v>
      </c>
      <c r="D404" s="6">
        <v>47.99</v>
      </c>
    </row>
    <row r="405" spans="1:8" x14ac:dyDescent="0.2">
      <c r="A405" s="4">
        <v>4</v>
      </c>
      <c r="B405" s="5" t="s">
        <v>276</v>
      </c>
      <c r="C405" s="5" t="s">
        <v>16</v>
      </c>
      <c r="D405" s="6">
        <v>47.34</v>
      </c>
    </row>
    <row r="406" spans="1:8" x14ac:dyDescent="0.2">
      <c r="A406" s="4">
        <v>5</v>
      </c>
      <c r="B406" s="5" t="s">
        <v>143</v>
      </c>
      <c r="C406" s="5" t="s">
        <v>115</v>
      </c>
      <c r="D406" s="6">
        <v>47</v>
      </c>
    </row>
    <row r="407" spans="1:8" x14ac:dyDescent="0.2">
      <c r="A407" s="4">
        <v>6</v>
      </c>
      <c r="B407" s="5" t="s">
        <v>142</v>
      </c>
      <c r="C407" s="5" t="s">
        <v>9</v>
      </c>
      <c r="D407" s="6">
        <v>46.87</v>
      </c>
    </row>
    <row r="408" spans="1:8" x14ac:dyDescent="0.2">
      <c r="A408" s="4">
        <v>7</v>
      </c>
      <c r="B408" s="5" t="s">
        <v>129</v>
      </c>
      <c r="C408" s="5" t="s">
        <v>14</v>
      </c>
      <c r="D408" s="6">
        <v>46.61</v>
      </c>
    </row>
    <row r="409" spans="1:8" x14ac:dyDescent="0.2">
      <c r="A409" s="4">
        <v>8</v>
      </c>
      <c r="B409" s="5" t="s">
        <v>315</v>
      </c>
      <c r="C409" s="5" t="s">
        <v>316</v>
      </c>
      <c r="D409" s="6">
        <v>46.42</v>
      </c>
    </row>
    <row r="410" spans="1:8" x14ac:dyDescent="0.2">
      <c r="A410" s="4">
        <v>9</v>
      </c>
      <c r="B410" s="5" t="s">
        <v>140</v>
      </c>
      <c r="C410" s="5" t="s">
        <v>61</v>
      </c>
      <c r="D410" s="6">
        <v>46.38</v>
      </c>
    </row>
    <row r="411" spans="1:8" x14ac:dyDescent="0.2">
      <c r="A411" s="4">
        <v>10</v>
      </c>
      <c r="B411" s="5" t="s">
        <v>123</v>
      </c>
      <c r="C411" s="5" t="s">
        <v>22</v>
      </c>
      <c r="D411" s="6">
        <v>45.7</v>
      </c>
    </row>
    <row r="412" spans="1:8" x14ac:dyDescent="0.2">
      <c r="A412" s="4">
        <v>11</v>
      </c>
      <c r="B412" s="5" t="s">
        <v>127</v>
      </c>
      <c r="C412" s="5" t="s">
        <v>128</v>
      </c>
      <c r="D412" s="6">
        <v>45.23</v>
      </c>
    </row>
    <row r="413" spans="1:8" x14ac:dyDescent="0.2">
      <c r="A413" s="4">
        <v>12</v>
      </c>
      <c r="B413" s="5" t="s">
        <v>321</v>
      </c>
      <c r="C413" s="5" t="s">
        <v>363</v>
      </c>
      <c r="D413" s="6">
        <v>45.22</v>
      </c>
    </row>
    <row r="414" spans="1:8" x14ac:dyDescent="0.2">
      <c r="A414" s="4">
        <v>13</v>
      </c>
      <c r="B414" s="5" t="s">
        <v>379</v>
      </c>
      <c r="C414" s="5" t="s">
        <v>15</v>
      </c>
      <c r="D414" s="6">
        <v>44.6</v>
      </c>
    </row>
    <row r="415" spans="1:8" x14ac:dyDescent="0.2">
      <c r="A415" s="4">
        <v>14</v>
      </c>
      <c r="B415" s="5" t="s">
        <v>299</v>
      </c>
      <c r="C415" s="5" t="s">
        <v>300</v>
      </c>
      <c r="D415" s="6">
        <v>44.13</v>
      </c>
    </row>
    <row r="416" spans="1:8" x14ac:dyDescent="0.2">
      <c r="A416" s="4">
        <v>15</v>
      </c>
      <c r="B416" s="5" t="s">
        <v>114</v>
      </c>
      <c r="C416" s="5" t="s">
        <v>115</v>
      </c>
      <c r="D416" s="6">
        <v>44</v>
      </c>
    </row>
    <row r="417" spans="1:4" x14ac:dyDescent="0.2">
      <c r="A417" s="4">
        <v>16</v>
      </c>
      <c r="B417" s="5" t="s">
        <v>122</v>
      </c>
      <c r="C417" s="5" t="s">
        <v>49</v>
      </c>
      <c r="D417" s="6">
        <v>43.92</v>
      </c>
    </row>
    <row r="418" spans="1:4" x14ac:dyDescent="0.2">
      <c r="A418" s="4">
        <v>17</v>
      </c>
      <c r="B418" s="5" t="s">
        <v>110</v>
      </c>
      <c r="C418" s="5" t="s">
        <v>109</v>
      </c>
      <c r="D418" s="6">
        <v>43.71</v>
      </c>
    </row>
    <row r="419" spans="1:4" x14ac:dyDescent="0.2">
      <c r="A419" s="4">
        <v>18</v>
      </c>
      <c r="B419" s="5" t="s">
        <v>111</v>
      </c>
      <c r="C419" s="5" t="s">
        <v>17</v>
      </c>
      <c r="D419" s="6">
        <v>43.41</v>
      </c>
    </row>
    <row r="420" spans="1:4" x14ac:dyDescent="0.2">
      <c r="A420" s="4">
        <v>19</v>
      </c>
      <c r="B420" s="5" t="s">
        <v>103</v>
      </c>
      <c r="C420" s="5" t="s">
        <v>20</v>
      </c>
      <c r="D420" s="6">
        <v>43.41</v>
      </c>
    </row>
    <row r="421" spans="1:4" x14ac:dyDescent="0.2">
      <c r="A421" s="4">
        <v>20</v>
      </c>
      <c r="B421" s="5" t="s">
        <v>292</v>
      </c>
      <c r="C421" s="5" t="s">
        <v>61</v>
      </c>
      <c r="D421" s="6">
        <v>42.84</v>
      </c>
    </row>
    <row r="422" spans="1:4" x14ac:dyDescent="0.2">
      <c r="A422" s="4">
        <v>21</v>
      </c>
      <c r="B422" s="5" t="s">
        <v>136</v>
      </c>
      <c r="C422" s="5" t="s">
        <v>137</v>
      </c>
      <c r="D422" s="6">
        <v>42.22</v>
      </c>
    </row>
    <row r="423" spans="1:4" x14ac:dyDescent="0.2">
      <c r="A423" s="4">
        <v>22</v>
      </c>
      <c r="B423" s="5" t="s">
        <v>119</v>
      </c>
      <c r="C423" s="5" t="s">
        <v>120</v>
      </c>
      <c r="D423" s="6">
        <v>42.06</v>
      </c>
    </row>
    <row r="424" spans="1:4" x14ac:dyDescent="0.2">
      <c r="A424" s="4">
        <v>23</v>
      </c>
      <c r="B424" s="5" t="s">
        <v>121</v>
      </c>
      <c r="C424" s="5" t="s">
        <v>19</v>
      </c>
      <c r="D424" s="6">
        <v>41.81</v>
      </c>
    </row>
    <row r="425" spans="1:4" x14ac:dyDescent="0.2">
      <c r="A425" s="4">
        <v>24</v>
      </c>
      <c r="B425" s="5" t="s">
        <v>126</v>
      </c>
      <c r="C425" s="5" t="s">
        <v>59</v>
      </c>
      <c r="D425" s="6">
        <v>41.73</v>
      </c>
    </row>
    <row r="426" spans="1:4" x14ac:dyDescent="0.2">
      <c r="A426" s="4">
        <v>25</v>
      </c>
      <c r="B426" s="5" t="s">
        <v>92</v>
      </c>
      <c r="C426" s="5" t="s">
        <v>93</v>
      </c>
      <c r="D426" s="6">
        <v>39.57</v>
      </c>
    </row>
    <row r="427" spans="1:4" x14ac:dyDescent="0.2">
      <c r="A427" s="4">
        <v>26</v>
      </c>
      <c r="B427" s="5" t="s">
        <v>118</v>
      </c>
      <c r="C427" s="5" t="s">
        <v>59</v>
      </c>
      <c r="D427" s="6">
        <v>39.24</v>
      </c>
    </row>
    <row r="428" spans="1:4" x14ac:dyDescent="0.2">
      <c r="A428" s="4">
        <v>27</v>
      </c>
      <c r="B428" s="5" t="s">
        <v>112</v>
      </c>
      <c r="C428" s="5" t="s">
        <v>113</v>
      </c>
      <c r="D428" s="6">
        <v>39.18</v>
      </c>
    </row>
    <row r="429" spans="1:4" x14ac:dyDescent="0.2">
      <c r="A429" s="4">
        <v>28</v>
      </c>
      <c r="B429" s="5" t="s">
        <v>94</v>
      </c>
      <c r="C429" s="5" t="s">
        <v>49</v>
      </c>
      <c r="D429" s="6">
        <v>38.979999999999997</v>
      </c>
    </row>
    <row r="430" spans="1:4" x14ac:dyDescent="0.2">
      <c r="A430" s="4">
        <v>29</v>
      </c>
      <c r="B430" s="5" t="s">
        <v>95</v>
      </c>
      <c r="C430" s="5" t="s">
        <v>96</v>
      </c>
      <c r="D430" s="6">
        <v>38.94</v>
      </c>
    </row>
    <row r="431" spans="1:4" x14ac:dyDescent="0.2">
      <c r="A431" s="4">
        <v>30</v>
      </c>
      <c r="B431" s="5" t="s">
        <v>102</v>
      </c>
      <c r="C431" s="5" t="s">
        <v>61</v>
      </c>
      <c r="D431" s="6">
        <v>38.9</v>
      </c>
    </row>
    <row r="432" spans="1:4" x14ac:dyDescent="0.2">
      <c r="A432" s="4">
        <v>31</v>
      </c>
      <c r="B432" s="5" t="s">
        <v>108</v>
      </c>
      <c r="C432" s="5" t="s">
        <v>109</v>
      </c>
      <c r="D432" s="6">
        <v>38.75</v>
      </c>
    </row>
    <row r="433" spans="1:8" x14ac:dyDescent="0.2">
      <c r="A433" s="4">
        <v>32</v>
      </c>
      <c r="B433" s="5" t="s">
        <v>101</v>
      </c>
      <c r="C433" s="5" t="s">
        <v>12</v>
      </c>
      <c r="D433" s="6">
        <v>38.42</v>
      </c>
    </row>
    <row r="434" spans="1:8" x14ac:dyDescent="0.2">
      <c r="A434" s="4">
        <v>33</v>
      </c>
      <c r="B434" s="5" t="s">
        <v>104</v>
      </c>
      <c r="C434" s="5" t="s">
        <v>17</v>
      </c>
      <c r="D434" s="6">
        <v>37.81</v>
      </c>
    </row>
    <row r="435" spans="1:8" x14ac:dyDescent="0.2">
      <c r="A435" s="4">
        <v>34</v>
      </c>
      <c r="B435" s="5" t="s">
        <v>99</v>
      </c>
      <c r="C435" s="5" t="s">
        <v>100</v>
      </c>
      <c r="D435" s="6">
        <v>36.659999999999997</v>
      </c>
    </row>
    <row r="436" spans="1:8" x14ac:dyDescent="0.2">
      <c r="A436" s="4">
        <v>35</v>
      </c>
      <c r="B436" s="5" t="s">
        <v>105</v>
      </c>
      <c r="C436" s="5" t="s">
        <v>106</v>
      </c>
      <c r="D436" s="6">
        <v>35.9</v>
      </c>
    </row>
    <row r="437" spans="1:8" x14ac:dyDescent="0.2">
      <c r="A437" s="4"/>
    </row>
    <row r="438" spans="1:8" x14ac:dyDescent="0.2">
      <c r="A438" s="4"/>
      <c r="B438" s="5"/>
      <c r="C438" s="5"/>
      <c r="D438" s="6"/>
    </row>
    <row r="439" spans="1:8" x14ac:dyDescent="0.2">
      <c r="A439" s="4"/>
      <c r="B439" s="5"/>
      <c r="C439" s="5"/>
      <c r="D439" s="6"/>
    </row>
    <row r="440" spans="1:8" x14ac:dyDescent="0.2">
      <c r="A440" s="25" t="s">
        <v>355</v>
      </c>
      <c r="B440" s="2" t="s">
        <v>0</v>
      </c>
      <c r="C440" s="1"/>
      <c r="D440" s="13" t="s">
        <v>7</v>
      </c>
      <c r="F440" s="17" t="s">
        <v>356</v>
      </c>
      <c r="H440">
        <v>3</v>
      </c>
    </row>
    <row r="441" spans="1:8" x14ac:dyDescent="0.2">
      <c r="A441" s="4">
        <v>1</v>
      </c>
      <c r="B441" s="5" t="s">
        <v>303</v>
      </c>
      <c r="C441" s="5" t="s">
        <v>304</v>
      </c>
      <c r="D441" s="6">
        <v>58.21</v>
      </c>
    </row>
    <row r="442" spans="1:8" x14ac:dyDescent="0.2">
      <c r="A442" s="4">
        <v>2</v>
      </c>
      <c r="B442" s="5" t="s">
        <v>43</v>
      </c>
      <c r="C442" s="5" t="s">
        <v>22</v>
      </c>
      <c r="D442" s="6">
        <v>53.76</v>
      </c>
    </row>
    <row r="443" spans="1:8" x14ac:dyDescent="0.2">
      <c r="A443" s="4">
        <v>3</v>
      </c>
      <c r="B443" s="5" t="s">
        <v>146</v>
      </c>
      <c r="C443" s="5" t="s">
        <v>147</v>
      </c>
      <c r="D443" s="6">
        <v>53.62</v>
      </c>
    </row>
    <row r="444" spans="1:8" x14ac:dyDescent="0.2">
      <c r="A444" s="4">
        <v>4</v>
      </c>
      <c r="B444" s="5" t="s">
        <v>328</v>
      </c>
      <c r="C444" s="5" t="s">
        <v>160</v>
      </c>
      <c r="D444" s="6">
        <v>53.15</v>
      </c>
    </row>
    <row r="445" spans="1:8" x14ac:dyDescent="0.2">
      <c r="A445" s="4">
        <v>5</v>
      </c>
      <c r="B445" s="5" t="s">
        <v>42</v>
      </c>
      <c r="C445" s="5" t="s">
        <v>15</v>
      </c>
      <c r="D445" s="6">
        <v>52.36</v>
      </c>
    </row>
    <row r="446" spans="1:8" x14ac:dyDescent="0.2">
      <c r="A446" s="4">
        <v>6</v>
      </c>
      <c r="B446" s="5" t="s">
        <v>36</v>
      </c>
      <c r="C446" s="5" t="s">
        <v>18</v>
      </c>
      <c r="D446" s="6">
        <v>52.15</v>
      </c>
    </row>
    <row r="447" spans="1:8" x14ac:dyDescent="0.2">
      <c r="A447" s="4">
        <v>7</v>
      </c>
      <c r="B447" s="5" t="s">
        <v>28</v>
      </c>
      <c r="C447" s="5" t="s">
        <v>12</v>
      </c>
      <c r="D447" s="6">
        <v>51.13</v>
      </c>
    </row>
    <row r="448" spans="1:8" x14ac:dyDescent="0.2">
      <c r="A448" s="4">
        <v>8</v>
      </c>
      <c r="B448" s="5" t="s">
        <v>37</v>
      </c>
      <c r="C448" s="5" t="s">
        <v>19</v>
      </c>
      <c r="D448" s="6">
        <v>50.07</v>
      </c>
    </row>
    <row r="449" spans="1:8" x14ac:dyDescent="0.2">
      <c r="A449" s="4">
        <v>9</v>
      </c>
      <c r="B449" s="5" t="s">
        <v>32</v>
      </c>
      <c r="C449" s="5" t="s">
        <v>15</v>
      </c>
      <c r="D449" s="6">
        <v>50</v>
      </c>
    </row>
    <row r="450" spans="1:8" x14ac:dyDescent="0.2">
      <c r="A450" s="4">
        <v>10</v>
      </c>
      <c r="B450" s="5" t="s">
        <v>329</v>
      </c>
      <c r="C450" s="5" t="s">
        <v>307</v>
      </c>
      <c r="D450" s="6">
        <v>49.99</v>
      </c>
    </row>
    <row r="451" spans="1:8" x14ac:dyDescent="0.2">
      <c r="A451" s="4">
        <v>11</v>
      </c>
      <c r="B451" s="5" t="s">
        <v>27</v>
      </c>
      <c r="C451" s="5" t="s">
        <v>11</v>
      </c>
      <c r="D451" s="6">
        <v>48.65</v>
      </c>
    </row>
    <row r="452" spans="1:8" x14ac:dyDescent="0.2">
      <c r="A452" s="4">
        <v>12</v>
      </c>
      <c r="B452" s="5" t="s">
        <v>30</v>
      </c>
      <c r="C452" s="5" t="s">
        <v>14</v>
      </c>
      <c r="D452" s="6">
        <v>47.99</v>
      </c>
    </row>
    <row r="453" spans="1:8" x14ac:dyDescent="0.2">
      <c r="A453" s="4">
        <v>13</v>
      </c>
      <c r="B453" s="5" t="s">
        <v>201</v>
      </c>
      <c r="C453" s="5" t="s">
        <v>17</v>
      </c>
      <c r="D453" s="6">
        <v>47.81</v>
      </c>
    </row>
    <row r="454" spans="1:8" x14ac:dyDescent="0.2">
      <c r="A454" s="4">
        <v>14</v>
      </c>
      <c r="B454" s="5" t="s">
        <v>29</v>
      </c>
      <c r="C454" s="5" t="s">
        <v>13</v>
      </c>
      <c r="D454" s="6">
        <v>46.54</v>
      </c>
    </row>
    <row r="455" spans="1:8" x14ac:dyDescent="0.2">
      <c r="A455" s="4">
        <v>15</v>
      </c>
      <c r="B455" s="5" t="s">
        <v>31</v>
      </c>
      <c r="C455" s="5" t="s">
        <v>12</v>
      </c>
      <c r="D455" s="6">
        <v>46.37</v>
      </c>
    </row>
    <row r="456" spans="1:8" x14ac:dyDescent="0.2">
      <c r="A456" s="4">
        <v>16</v>
      </c>
      <c r="B456" s="5" t="s">
        <v>33</v>
      </c>
      <c r="C456" s="5" t="s">
        <v>16</v>
      </c>
      <c r="D456" s="6">
        <v>46.05</v>
      </c>
    </row>
    <row r="457" spans="1:8" x14ac:dyDescent="0.2">
      <c r="A457" s="4">
        <v>17</v>
      </c>
      <c r="B457" s="5" t="s">
        <v>34</v>
      </c>
      <c r="C457" s="5" t="s">
        <v>15</v>
      </c>
      <c r="D457" s="6">
        <v>46</v>
      </c>
    </row>
    <row r="458" spans="1:8" x14ac:dyDescent="0.2">
      <c r="A458" s="4">
        <v>18</v>
      </c>
      <c r="B458" s="5" t="s">
        <v>26</v>
      </c>
      <c r="C458" s="5" t="s">
        <v>10</v>
      </c>
      <c r="D458" s="6">
        <v>45.19</v>
      </c>
    </row>
    <row r="459" spans="1:8" x14ac:dyDescent="0.2">
      <c r="A459" s="4">
        <v>19</v>
      </c>
      <c r="B459" s="5" t="s">
        <v>25</v>
      </c>
      <c r="C459" s="5" t="s">
        <v>9</v>
      </c>
      <c r="D459" s="6">
        <v>41.75</v>
      </c>
    </row>
    <row r="460" spans="1:8" x14ac:dyDescent="0.2">
      <c r="A460" s="4">
        <v>20</v>
      </c>
      <c r="B460" s="5" t="s">
        <v>24</v>
      </c>
      <c r="C460" s="5" t="s">
        <v>8</v>
      </c>
      <c r="D460" s="6">
        <v>40.549999999999997</v>
      </c>
    </row>
    <row r="461" spans="1:8" x14ac:dyDescent="0.2">
      <c r="A461" s="4"/>
    </row>
    <row r="462" spans="1:8" x14ac:dyDescent="0.2">
      <c r="B462" s="2"/>
      <c r="C462" s="1"/>
    </row>
    <row r="463" spans="1:8" x14ac:dyDescent="0.2">
      <c r="A463" s="24" t="s">
        <v>351</v>
      </c>
      <c r="B463" s="2" t="s">
        <v>2</v>
      </c>
      <c r="D463" s="13" t="s">
        <v>7</v>
      </c>
      <c r="F463" s="17" t="s">
        <v>357</v>
      </c>
      <c r="H463">
        <v>4</v>
      </c>
    </row>
    <row r="464" spans="1:8" x14ac:dyDescent="0.2">
      <c r="A464" s="11">
        <v>1</v>
      </c>
      <c r="B464" s="8" t="s">
        <v>80</v>
      </c>
      <c r="C464" t="s">
        <v>55</v>
      </c>
      <c r="D464" s="7">
        <v>53.54</v>
      </c>
    </row>
    <row r="465" spans="1:4" x14ac:dyDescent="0.2">
      <c r="A465" s="11">
        <v>2</v>
      </c>
      <c r="B465" s="8" t="s">
        <v>78</v>
      </c>
      <c r="C465" t="s">
        <v>17</v>
      </c>
      <c r="D465" s="7">
        <v>52.34</v>
      </c>
    </row>
    <row r="466" spans="1:4" x14ac:dyDescent="0.2">
      <c r="A466" s="11">
        <v>3</v>
      </c>
      <c r="B466" s="8" t="s">
        <v>72</v>
      </c>
      <c r="C466" t="s">
        <v>52</v>
      </c>
      <c r="D466" s="7">
        <v>51.66</v>
      </c>
    </row>
    <row r="467" spans="1:4" x14ac:dyDescent="0.2">
      <c r="A467" s="11">
        <v>4</v>
      </c>
      <c r="B467" s="8" t="s">
        <v>319</v>
      </c>
      <c r="C467" t="s">
        <v>187</v>
      </c>
      <c r="D467" s="7">
        <v>50.95</v>
      </c>
    </row>
    <row r="468" spans="1:4" x14ac:dyDescent="0.2">
      <c r="A468" s="11">
        <v>5</v>
      </c>
      <c r="B468" s="8" t="s">
        <v>233</v>
      </c>
      <c r="C468" t="s">
        <v>17</v>
      </c>
      <c r="D468" s="7">
        <v>50.71</v>
      </c>
    </row>
    <row r="469" spans="1:4" x14ac:dyDescent="0.2">
      <c r="A469" s="11">
        <v>6</v>
      </c>
      <c r="B469" s="8" t="s">
        <v>83</v>
      </c>
      <c r="C469" t="s">
        <v>57</v>
      </c>
      <c r="D469" s="7">
        <v>50.25</v>
      </c>
    </row>
    <row r="470" spans="1:4" x14ac:dyDescent="0.2">
      <c r="A470" s="11">
        <v>7</v>
      </c>
      <c r="B470" s="8" t="s">
        <v>86</v>
      </c>
      <c r="C470" t="s">
        <v>60</v>
      </c>
      <c r="D470" s="7">
        <v>50.24</v>
      </c>
    </row>
    <row r="471" spans="1:4" x14ac:dyDescent="0.2">
      <c r="A471" s="11">
        <v>8</v>
      </c>
      <c r="B471" s="8" t="s">
        <v>305</v>
      </c>
      <c r="C471" t="s">
        <v>22</v>
      </c>
      <c r="D471" s="7">
        <v>50.1</v>
      </c>
    </row>
    <row r="472" spans="1:4" x14ac:dyDescent="0.2">
      <c r="A472" s="11">
        <v>9</v>
      </c>
      <c r="B472" s="8" t="s">
        <v>73</v>
      </c>
      <c r="C472" t="s">
        <v>49</v>
      </c>
      <c r="D472" s="7">
        <v>49.1</v>
      </c>
    </row>
    <row r="473" spans="1:4" x14ac:dyDescent="0.2">
      <c r="A473" s="11">
        <v>10</v>
      </c>
      <c r="B473" s="8" t="s">
        <v>81</v>
      </c>
      <c r="C473" t="s">
        <v>56</v>
      </c>
      <c r="D473" s="7">
        <v>48.45</v>
      </c>
    </row>
    <row r="474" spans="1:4" x14ac:dyDescent="0.2">
      <c r="A474" s="11">
        <v>11</v>
      </c>
      <c r="B474" s="8" t="s">
        <v>82</v>
      </c>
      <c r="C474" t="s">
        <v>17</v>
      </c>
      <c r="D474" s="7">
        <v>48.03</v>
      </c>
    </row>
    <row r="475" spans="1:4" x14ac:dyDescent="0.2">
      <c r="A475" s="11">
        <v>12</v>
      </c>
      <c r="B475" s="8" t="s">
        <v>224</v>
      </c>
      <c r="C475" t="s">
        <v>225</v>
      </c>
      <c r="D475" s="7">
        <v>48</v>
      </c>
    </row>
    <row r="476" spans="1:4" x14ac:dyDescent="0.2">
      <c r="A476" s="11">
        <v>13</v>
      </c>
      <c r="B476" s="8" t="s">
        <v>79</v>
      </c>
      <c r="C476" t="s">
        <v>49</v>
      </c>
      <c r="D476" s="7">
        <v>47.69</v>
      </c>
    </row>
    <row r="477" spans="1:4" x14ac:dyDescent="0.2">
      <c r="A477" s="11">
        <v>14</v>
      </c>
      <c r="B477" s="8" t="s">
        <v>77</v>
      </c>
      <c r="C477" t="s">
        <v>17</v>
      </c>
      <c r="D477" s="7">
        <v>47.4</v>
      </c>
    </row>
    <row r="478" spans="1:4" x14ac:dyDescent="0.2">
      <c r="A478" s="11">
        <v>15</v>
      </c>
      <c r="B478" s="8" t="s">
        <v>87</v>
      </c>
      <c r="C478" t="s">
        <v>59</v>
      </c>
      <c r="D478" s="7">
        <v>47.22</v>
      </c>
    </row>
    <row r="479" spans="1:4" x14ac:dyDescent="0.2">
      <c r="A479" s="11">
        <v>16</v>
      </c>
      <c r="B479" s="8" t="s">
        <v>68</v>
      </c>
      <c r="C479" t="s">
        <v>17</v>
      </c>
      <c r="D479" s="7">
        <v>46.82</v>
      </c>
    </row>
    <row r="480" spans="1:4" x14ac:dyDescent="0.2">
      <c r="A480" s="11">
        <v>17</v>
      </c>
      <c r="B480" s="8" t="s">
        <v>89</v>
      </c>
      <c r="C480" t="s">
        <v>17</v>
      </c>
      <c r="D480" s="7">
        <v>46.47</v>
      </c>
    </row>
    <row r="481" spans="1:8" x14ac:dyDescent="0.2">
      <c r="A481" s="11">
        <v>18</v>
      </c>
      <c r="B481" s="8" t="s">
        <v>69</v>
      </c>
      <c r="C481" t="s">
        <v>50</v>
      </c>
      <c r="D481" s="7">
        <v>46.31</v>
      </c>
    </row>
    <row r="482" spans="1:8" x14ac:dyDescent="0.2">
      <c r="A482" s="11">
        <v>19</v>
      </c>
      <c r="B482" s="8" t="s">
        <v>70</v>
      </c>
      <c r="C482" t="s">
        <v>19</v>
      </c>
      <c r="D482" s="7">
        <v>45.94</v>
      </c>
    </row>
    <row r="483" spans="1:8" x14ac:dyDescent="0.2">
      <c r="A483" s="11">
        <v>20</v>
      </c>
      <c r="B483" s="8" t="s">
        <v>91</v>
      </c>
      <c r="C483" t="s">
        <v>62</v>
      </c>
      <c r="D483" s="7">
        <v>45.81</v>
      </c>
    </row>
    <row r="484" spans="1:8" x14ac:dyDescent="0.2">
      <c r="A484" s="11">
        <v>21</v>
      </c>
      <c r="B484" s="8" t="s">
        <v>75</v>
      </c>
      <c r="C484" t="s">
        <v>15</v>
      </c>
      <c r="D484" s="7">
        <v>45.72</v>
      </c>
    </row>
    <row r="485" spans="1:8" x14ac:dyDescent="0.2">
      <c r="A485" s="11">
        <v>22</v>
      </c>
      <c r="B485" s="8" t="s">
        <v>76</v>
      </c>
      <c r="C485" t="s">
        <v>54</v>
      </c>
      <c r="D485" s="7">
        <v>45.2</v>
      </c>
    </row>
    <row r="486" spans="1:8" x14ac:dyDescent="0.2">
      <c r="A486" s="11">
        <v>23</v>
      </c>
      <c r="B486" s="8" t="s">
        <v>74</v>
      </c>
      <c r="C486" t="s">
        <v>53</v>
      </c>
      <c r="D486" s="7">
        <v>45.14</v>
      </c>
    </row>
    <row r="487" spans="1:8" x14ac:dyDescent="0.2">
      <c r="A487" s="11">
        <v>24</v>
      </c>
      <c r="B487" s="8" t="s">
        <v>64</v>
      </c>
      <c r="C487" t="s">
        <v>46</v>
      </c>
      <c r="D487" s="7">
        <v>43.71</v>
      </c>
    </row>
    <row r="488" spans="1:8" x14ac:dyDescent="0.2">
      <c r="A488" s="11">
        <v>25</v>
      </c>
      <c r="B488" s="8" t="s">
        <v>85</v>
      </c>
      <c r="C488" t="s">
        <v>59</v>
      </c>
      <c r="D488" s="7">
        <v>43.1</v>
      </c>
    </row>
    <row r="489" spans="1:8" x14ac:dyDescent="0.2">
      <c r="A489" s="11">
        <v>26</v>
      </c>
      <c r="B489" s="8" t="s">
        <v>84</v>
      </c>
      <c r="C489" t="s">
        <v>58</v>
      </c>
      <c r="D489" s="7">
        <v>43</v>
      </c>
    </row>
    <row r="490" spans="1:8" x14ac:dyDescent="0.2">
      <c r="A490" s="11">
        <v>27</v>
      </c>
      <c r="B490" s="8" t="s">
        <v>213</v>
      </c>
      <c r="C490" t="s">
        <v>49</v>
      </c>
      <c r="D490" s="7">
        <v>42.35</v>
      </c>
    </row>
    <row r="491" spans="1:8" x14ac:dyDescent="0.2">
      <c r="A491" s="11">
        <v>28</v>
      </c>
      <c r="B491" s="8" t="s">
        <v>90</v>
      </c>
      <c r="C491" t="s">
        <v>61</v>
      </c>
      <c r="D491" s="7">
        <v>41.93</v>
      </c>
    </row>
    <row r="492" spans="1:8" x14ac:dyDescent="0.2">
      <c r="A492" s="11">
        <v>29</v>
      </c>
      <c r="B492" s="27" t="s">
        <v>88</v>
      </c>
      <c r="C492" t="s">
        <v>22</v>
      </c>
      <c r="D492" s="7">
        <v>41.72</v>
      </c>
    </row>
    <row r="493" spans="1:8" x14ac:dyDescent="0.2">
      <c r="A493" s="11">
        <v>30</v>
      </c>
      <c r="B493" s="8" t="s">
        <v>63</v>
      </c>
      <c r="C493" t="s">
        <v>45</v>
      </c>
      <c r="D493" s="7">
        <v>38.44</v>
      </c>
    </row>
    <row r="494" spans="1:8" x14ac:dyDescent="0.2">
      <c r="B494" s="8"/>
      <c r="D494" s="7"/>
    </row>
    <row r="495" spans="1:8" x14ac:dyDescent="0.2">
      <c r="A495" s="24" t="s">
        <v>352</v>
      </c>
      <c r="B495" s="2" t="s">
        <v>3</v>
      </c>
      <c r="C495" s="1"/>
      <c r="D495" s="13" t="s">
        <v>7</v>
      </c>
      <c r="F495" s="17" t="s">
        <v>358</v>
      </c>
      <c r="H495">
        <v>5</v>
      </c>
    </row>
    <row r="496" spans="1:8" x14ac:dyDescent="0.2">
      <c r="A496" s="11">
        <v>1</v>
      </c>
      <c r="B496" t="s">
        <v>198</v>
      </c>
      <c r="C496" t="s">
        <v>361</v>
      </c>
      <c r="D496" s="7">
        <v>49.8</v>
      </c>
    </row>
    <row r="497" spans="1:4" x14ac:dyDescent="0.2">
      <c r="A497" s="11">
        <v>2</v>
      </c>
      <c r="B497" t="s">
        <v>331</v>
      </c>
      <c r="C497" t="s">
        <v>330</v>
      </c>
      <c r="D497" s="7">
        <v>49.78</v>
      </c>
    </row>
    <row r="498" spans="1:4" x14ac:dyDescent="0.2">
      <c r="A498" s="11">
        <v>3</v>
      </c>
      <c r="B498" t="s">
        <v>308</v>
      </c>
      <c r="C498" t="s">
        <v>115</v>
      </c>
      <c r="D498" s="7">
        <v>49.31</v>
      </c>
    </row>
    <row r="499" spans="1:4" x14ac:dyDescent="0.2">
      <c r="A499" s="11">
        <v>4</v>
      </c>
      <c r="B499" t="s">
        <v>197</v>
      </c>
      <c r="C499" t="s">
        <v>361</v>
      </c>
      <c r="D499" s="7">
        <v>49.3</v>
      </c>
    </row>
    <row r="500" spans="1:4" x14ac:dyDescent="0.2">
      <c r="A500" s="11">
        <v>5</v>
      </c>
      <c r="B500" t="s">
        <v>311</v>
      </c>
      <c r="C500" t="s">
        <v>147</v>
      </c>
      <c r="D500" s="7">
        <v>49.12</v>
      </c>
    </row>
    <row r="501" spans="1:4" x14ac:dyDescent="0.2">
      <c r="A501" s="11">
        <v>6</v>
      </c>
      <c r="B501" t="s">
        <v>184</v>
      </c>
      <c r="C501" t="s">
        <v>185</v>
      </c>
      <c r="D501" s="7">
        <v>49.06</v>
      </c>
    </row>
    <row r="502" spans="1:4" x14ac:dyDescent="0.2">
      <c r="A502" s="11">
        <v>7</v>
      </c>
      <c r="B502" t="s">
        <v>190</v>
      </c>
      <c r="C502" t="s">
        <v>185</v>
      </c>
      <c r="D502" s="7">
        <v>48.3</v>
      </c>
    </row>
    <row r="503" spans="1:4" x14ac:dyDescent="0.2">
      <c r="A503" s="11">
        <v>8</v>
      </c>
      <c r="B503" t="s">
        <v>332</v>
      </c>
      <c r="C503" t="s">
        <v>21</v>
      </c>
      <c r="D503" s="7">
        <v>47.41</v>
      </c>
    </row>
    <row r="504" spans="1:4" x14ac:dyDescent="0.2">
      <c r="A504" s="11">
        <v>9</v>
      </c>
      <c r="B504" t="s">
        <v>186</v>
      </c>
      <c r="C504" t="s">
        <v>187</v>
      </c>
      <c r="D504" s="7">
        <v>47.27</v>
      </c>
    </row>
    <row r="505" spans="1:4" x14ac:dyDescent="0.2">
      <c r="A505" s="11">
        <v>10</v>
      </c>
      <c r="B505" t="s">
        <v>194</v>
      </c>
      <c r="C505" t="s">
        <v>195</v>
      </c>
      <c r="D505" s="7">
        <v>46.94</v>
      </c>
    </row>
    <row r="506" spans="1:4" x14ac:dyDescent="0.2">
      <c r="A506" s="11">
        <v>11</v>
      </c>
      <c r="B506" t="s">
        <v>180</v>
      </c>
      <c r="C506" t="s">
        <v>166</v>
      </c>
      <c r="D506" s="7">
        <v>46.53</v>
      </c>
    </row>
    <row r="507" spans="1:4" x14ac:dyDescent="0.2">
      <c r="A507" s="11">
        <v>12</v>
      </c>
      <c r="B507" t="s">
        <v>179</v>
      </c>
      <c r="C507" t="s">
        <v>164</v>
      </c>
      <c r="D507" s="7">
        <v>46.21</v>
      </c>
    </row>
    <row r="508" spans="1:4" x14ac:dyDescent="0.2">
      <c r="A508" s="11">
        <v>13</v>
      </c>
      <c r="B508" t="s">
        <v>182</v>
      </c>
      <c r="C508" t="s">
        <v>23</v>
      </c>
      <c r="D508" s="7">
        <v>46</v>
      </c>
    </row>
    <row r="509" spans="1:4" x14ac:dyDescent="0.2">
      <c r="A509" s="11">
        <v>14</v>
      </c>
      <c r="B509" t="s">
        <v>312</v>
      </c>
      <c r="C509" t="s">
        <v>313</v>
      </c>
      <c r="D509" s="7">
        <v>45.92</v>
      </c>
    </row>
    <row r="510" spans="1:4" x14ac:dyDescent="0.2">
      <c r="A510" s="11">
        <v>15</v>
      </c>
      <c r="B510" t="s">
        <v>385</v>
      </c>
      <c r="C510" t="s">
        <v>386</v>
      </c>
      <c r="D510" s="7">
        <v>45.57</v>
      </c>
    </row>
    <row r="511" spans="1:4" x14ac:dyDescent="0.2">
      <c r="A511" s="11">
        <v>16</v>
      </c>
      <c r="B511" t="s">
        <v>183</v>
      </c>
      <c r="C511" t="s">
        <v>174</v>
      </c>
      <c r="D511" s="7">
        <v>44.72</v>
      </c>
    </row>
    <row r="512" spans="1:4" x14ac:dyDescent="0.2">
      <c r="A512" s="11">
        <v>17</v>
      </c>
      <c r="B512" t="s">
        <v>178</v>
      </c>
      <c r="C512" t="s">
        <v>57</v>
      </c>
      <c r="D512" s="7">
        <v>44.22</v>
      </c>
    </row>
    <row r="513" spans="1:9" x14ac:dyDescent="0.2">
      <c r="A513" s="11">
        <v>18</v>
      </c>
      <c r="B513" t="s">
        <v>181</v>
      </c>
      <c r="C513" t="s">
        <v>15</v>
      </c>
      <c r="D513" s="7">
        <v>44</v>
      </c>
    </row>
    <row r="514" spans="1:9" x14ac:dyDescent="0.2">
      <c r="A514" s="11">
        <v>19</v>
      </c>
      <c r="B514" t="s">
        <v>163</v>
      </c>
      <c r="C514" t="s">
        <v>164</v>
      </c>
      <c r="D514" s="7">
        <v>44</v>
      </c>
    </row>
    <row r="515" spans="1:9" x14ac:dyDescent="0.2">
      <c r="A515" s="11">
        <v>20</v>
      </c>
      <c r="B515" t="s">
        <v>196</v>
      </c>
      <c r="C515" t="s">
        <v>168</v>
      </c>
      <c r="D515" s="7">
        <v>43.78</v>
      </c>
    </row>
    <row r="516" spans="1:9" x14ac:dyDescent="0.2">
      <c r="A516" s="11">
        <v>21</v>
      </c>
      <c r="B516" t="s">
        <v>158</v>
      </c>
      <c r="C516" t="s">
        <v>98</v>
      </c>
      <c r="D516" s="7">
        <v>43.78</v>
      </c>
    </row>
    <row r="517" spans="1:9" x14ac:dyDescent="0.2">
      <c r="A517" s="11">
        <v>22</v>
      </c>
      <c r="B517" t="s">
        <v>173</v>
      </c>
      <c r="C517" t="s">
        <v>174</v>
      </c>
      <c r="D517" s="7">
        <v>43.47</v>
      </c>
    </row>
    <row r="518" spans="1:9" x14ac:dyDescent="0.2">
      <c r="A518" s="11">
        <v>23</v>
      </c>
      <c r="B518" t="s">
        <v>167</v>
      </c>
      <c r="C518" t="s">
        <v>168</v>
      </c>
      <c r="D518" s="7">
        <v>43.13</v>
      </c>
    </row>
    <row r="519" spans="1:9" x14ac:dyDescent="0.2">
      <c r="A519" s="11">
        <v>24</v>
      </c>
      <c r="B519" t="s">
        <v>152</v>
      </c>
      <c r="C519" t="s">
        <v>153</v>
      </c>
      <c r="D519" s="7">
        <v>43.06</v>
      </c>
    </row>
    <row r="520" spans="1:9" x14ac:dyDescent="0.2">
      <c r="A520" s="11">
        <v>25</v>
      </c>
      <c r="B520" t="s">
        <v>188</v>
      </c>
      <c r="C520" t="s">
        <v>162</v>
      </c>
      <c r="D520" s="7">
        <v>42.77</v>
      </c>
    </row>
    <row r="521" spans="1:9" x14ac:dyDescent="0.2">
      <c r="A521" s="11">
        <v>26</v>
      </c>
      <c r="B521" t="s">
        <v>177</v>
      </c>
      <c r="C521" t="s">
        <v>15</v>
      </c>
      <c r="D521" s="7">
        <v>42.59</v>
      </c>
    </row>
    <row r="522" spans="1:9" x14ac:dyDescent="0.2">
      <c r="A522" s="11">
        <v>27</v>
      </c>
      <c r="B522" t="s">
        <v>191</v>
      </c>
      <c r="C522" t="s">
        <v>192</v>
      </c>
      <c r="D522" s="7">
        <v>42.4</v>
      </c>
    </row>
    <row r="523" spans="1:9" x14ac:dyDescent="0.2">
      <c r="A523" s="11">
        <v>28</v>
      </c>
      <c r="B523" t="s">
        <v>172</v>
      </c>
      <c r="C523" t="s">
        <v>12</v>
      </c>
      <c r="D523" s="7">
        <v>42.35</v>
      </c>
    </row>
    <row r="524" spans="1:9" x14ac:dyDescent="0.2">
      <c r="A524" s="11">
        <v>29</v>
      </c>
      <c r="B524" t="s">
        <v>161</v>
      </c>
      <c r="C524" t="s">
        <v>162</v>
      </c>
      <c r="D524" s="7">
        <v>41.53</v>
      </c>
    </row>
    <row r="525" spans="1:9" x14ac:dyDescent="0.2">
      <c r="A525" s="11">
        <v>30</v>
      </c>
      <c r="B525" t="s">
        <v>165</v>
      </c>
      <c r="C525" t="s">
        <v>166</v>
      </c>
      <c r="D525" s="7">
        <v>41.4</v>
      </c>
    </row>
    <row r="526" spans="1:9" x14ac:dyDescent="0.2">
      <c r="A526" s="11">
        <v>31</v>
      </c>
      <c r="B526" t="s">
        <v>154</v>
      </c>
      <c r="C526" t="s">
        <v>155</v>
      </c>
      <c r="D526" s="7">
        <v>41.15</v>
      </c>
    </row>
    <row r="527" spans="1:9" x14ac:dyDescent="0.2">
      <c r="A527" s="11">
        <v>32</v>
      </c>
      <c r="B527" t="s">
        <v>193</v>
      </c>
      <c r="C527" t="s">
        <v>109</v>
      </c>
      <c r="D527" s="7">
        <v>40.909999999999997</v>
      </c>
    </row>
    <row r="528" spans="1:9" ht="15" x14ac:dyDescent="0.25">
      <c r="A528" s="11">
        <v>33</v>
      </c>
      <c r="B528" t="s">
        <v>169</v>
      </c>
      <c r="C528" t="s">
        <v>147</v>
      </c>
      <c r="D528" s="7">
        <v>40.840000000000003</v>
      </c>
      <c r="H528" s="96"/>
      <c r="I528" s="96"/>
    </row>
    <row r="529" spans="1:9" ht="15" x14ac:dyDescent="0.25">
      <c r="A529" s="11">
        <v>34</v>
      </c>
      <c r="B529" t="s">
        <v>175</v>
      </c>
      <c r="C529" t="s">
        <v>115</v>
      </c>
      <c r="D529" s="7">
        <v>40.83</v>
      </c>
      <c r="H529" s="97"/>
      <c r="I529" s="97"/>
    </row>
    <row r="530" spans="1:9" ht="15" x14ac:dyDescent="0.25">
      <c r="A530" s="11">
        <v>35</v>
      </c>
      <c r="B530" t="s">
        <v>170</v>
      </c>
      <c r="C530" t="s">
        <v>115</v>
      </c>
      <c r="D530" s="7">
        <v>40.630000000000003</v>
      </c>
      <c r="H530" s="96"/>
      <c r="I530" s="96"/>
    </row>
    <row r="531" spans="1:9" x14ac:dyDescent="0.2">
      <c r="A531" s="11">
        <v>36</v>
      </c>
      <c r="B531" t="s">
        <v>148</v>
      </c>
      <c r="C531" t="s">
        <v>149</v>
      </c>
      <c r="D531" s="7">
        <v>39.770000000000003</v>
      </c>
    </row>
    <row r="532" spans="1:9" x14ac:dyDescent="0.2">
      <c r="A532" s="11">
        <v>37</v>
      </c>
      <c r="B532" t="s">
        <v>151</v>
      </c>
      <c r="C532" t="s">
        <v>98</v>
      </c>
      <c r="D532" s="7">
        <v>39.29</v>
      </c>
    </row>
    <row r="533" spans="1:9" x14ac:dyDescent="0.2">
      <c r="A533" s="11">
        <v>38</v>
      </c>
      <c r="B533" t="s">
        <v>156</v>
      </c>
      <c r="C533" t="s">
        <v>157</v>
      </c>
      <c r="D533" s="7">
        <v>38.86</v>
      </c>
    </row>
    <row r="534" spans="1:9" x14ac:dyDescent="0.2">
      <c r="A534" s="11">
        <v>39</v>
      </c>
      <c r="B534" t="s">
        <v>150</v>
      </c>
      <c r="C534" t="s">
        <v>8</v>
      </c>
      <c r="D534" s="7">
        <v>38.17</v>
      </c>
    </row>
    <row r="536" spans="1:9" x14ac:dyDescent="0.2">
      <c r="A536" s="24" t="s">
        <v>353</v>
      </c>
      <c r="B536" s="2" t="s">
        <v>4</v>
      </c>
      <c r="D536" s="13" t="s">
        <v>7</v>
      </c>
      <c r="F536" s="17" t="s">
        <v>360</v>
      </c>
      <c r="H536">
        <v>6</v>
      </c>
    </row>
    <row r="537" spans="1:9" x14ac:dyDescent="0.2">
      <c r="A537" s="18">
        <v>1</v>
      </c>
      <c r="B537" s="5" t="s">
        <v>320</v>
      </c>
      <c r="C537" s="5" t="s">
        <v>15</v>
      </c>
      <c r="D537" s="6">
        <v>47.06</v>
      </c>
    </row>
    <row r="538" spans="1:9" x14ac:dyDescent="0.2">
      <c r="A538" s="18">
        <v>2</v>
      </c>
      <c r="B538" s="5" t="s">
        <v>327</v>
      </c>
      <c r="C538" s="5" t="s">
        <v>133</v>
      </c>
      <c r="D538" s="6">
        <v>47</v>
      </c>
    </row>
    <row r="539" spans="1:9" x14ac:dyDescent="0.2">
      <c r="A539" s="18">
        <v>3</v>
      </c>
      <c r="B539" s="5" t="s">
        <v>141</v>
      </c>
      <c r="C539" s="5" t="s">
        <v>133</v>
      </c>
      <c r="D539" s="6">
        <v>46.94</v>
      </c>
    </row>
    <row r="540" spans="1:9" x14ac:dyDescent="0.2">
      <c r="A540" s="18">
        <v>4</v>
      </c>
      <c r="B540" s="5" t="s">
        <v>142</v>
      </c>
      <c r="C540" s="5" t="s">
        <v>9</v>
      </c>
      <c r="D540" s="6">
        <v>46.92</v>
      </c>
    </row>
    <row r="541" spans="1:9" x14ac:dyDescent="0.2">
      <c r="A541" s="18">
        <v>5</v>
      </c>
      <c r="B541" s="5" t="s">
        <v>297</v>
      </c>
      <c r="C541" s="5" t="s">
        <v>363</v>
      </c>
      <c r="D541" s="6">
        <v>46.82</v>
      </c>
    </row>
    <row r="542" spans="1:9" x14ac:dyDescent="0.2">
      <c r="A542" s="18">
        <v>6</v>
      </c>
      <c r="B542" s="5" t="s">
        <v>321</v>
      </c>
      <c r="C542" s="5" t="s">
        <v>363</v>
      </c>
      <c r="D542" s="6">
        <v>46.52</v>
      </c>
    </row>
    <row r="543" spans="1:9" x14ac:dyDescent="0.2">
      <c r="A543" s="18">
        <v>7</v>
      </c>
      <c r="B543" s="5" t="s">
        <v>132</v>
      </c>
      <c r="C543" s="5" t="s">
        <v>133</v>
      </c>
      <c r="D543" s="6">
        <v>46.32</v>
      </c>
    </row>
    <row r="544" spans="1:9" x14ac:dyDescent="0.2">
      <c r="A544" s="18">
        <v>8</v>
      </c>
      <c r="B544" s="5" t="s">
        <v>323</v>
      </c>
      <c r="C544" s="5" t="s">
        <v>62</v>
      </c>
      <c r="D544" s="6">
        <v>46.11</v>
      </c>
    </row>
    <row r="545" spans="1:4" x14ac:dyDescent="0.2">
      <c r="A545" s="18">
        <v>9</v>
      </c>
      <c r="B545" s="5" t="s">
        <v>139</v>
      </c>
      <c r="C545" s="5" t="s">
        <v>19</v>
      </c>
      <c r="D545" s="6">
        <v>46.09</v>
      </c>
    </row>
    <row r="546" spans="1:4" x14ac:dyDescent="0.2">
      <c r="A546" s="18">
        <v>10</v>
      </c>
      <c r="B546" s="5" t="s">
        <v>127</v>
      </c>
      <c r="C546" s="5" t="s">
        <v>128</v>
      </c>
      <c r="D546" s="6">
        <v>46.09</v>
      </c>
    </row>
    <row r="547" spans="1:4" x14ac:dyDescent="0.2">
      <c r="A547" s="18">
        <v>11</v>
      </c>
      <c r="B547" s="5" t="s">
        <v>110</v>
      </c>
      <c r="C547" s="5" t="s">
        <v>109</v>
      </c>
      <c r="D547" s="6">
        <v>45.97</v>
      </c>
    </row>
    <row r="548" spans="1:4" x14ac:dyDescent="0.2">
      <c r="A548" s="18">
        <v>12</v>
      </c>
      <c r="B548" s="5" t="s">
        <v>288</v>
      </c>
      <c r="C548" s="5" t="s">
        <v>49</v>
      </c>
      <c r="D548" s="6">
        <v>45.5</v>
      </c>
    </row>
    <row r="549" spans="1:4" x14ac:dyDescent="0.2">
      <c r="A549" s="18">
        <v>13</v>
      </c>
      <c r="B549" s="5" t="s">
        <v>143</v>
      </c>
      <c r="C549" s="5" t="s">
        <v>115</v>
      </c>
      <c r="D549" s="6">
        <v>45</v>
      </c>
    </row>
    <row r="550" spans="1:4" x14ac:dyDescent="0.2">
      <c r="A550" s="18">
        <v>14</v>
      </c>
      <c r="B550" s="5" t="s">
        <v>124</v>
      </c>
      <c r="C550" s="5" t="s">
        <v>62</v>
      </c>
      <c r="D550" s="6">
        <v>45</v>
      </c>
    </row>
    <row r="551" spans="1:4" x14ac:dyDescent="0.2">
      <c r="A551" s="18">
        <v>15</v>
      </c>
      <c r="B551" s="5" t="s">
        <v>134</v>
      </c>
      <c r="C551" s="5" t="s">
        <v>17</v>
      </c>
      <c r="D551" s="6">
        <v>44.77</v>
      </c>
    </row>
    <row r="552" spans="1:4" x14ac:dyDescent="0.2">
      <c r="A552" s="18">
        <v>16</v>
      </c>
      <c r="B552" s="5" t="s">
        <v>257</v>
      </c>
      <c r="C552" s="5" t="s">
        <v>362</v>
      </c>
      <c r="D552" s="6">
        <v>44.74</v>
      </c>
    </row>
    <row r="553" spans="1:4" x14ac:dyDescent="0.2">
      <c r="A553" s="18">
        <v>17</v>
      </c>
      <c r="B553" s="5" t="s">
        <v>122</v>
      </c>
      <c r="C553" s="5" t="s">
        <v>49</v>
      </c>
      <c r="D553" s="6">
        <v>44.58</v>
      </c>
    </row>
    <row r="554" spans="1:4" x14ac:dyDescent="0.2">
      <c r="A554" s="18">
        <v>18</v>
      </c>
      <c r="B554" s="5" t="s">
        <v>123</v>
      </c>
      <c r="C554" s="5" t="s">
        <v>22</v>
      </c>
      <c r="D554" s="6">
        <v>44.52</v>
      </c>
    </row>
    <row r="555" spans="1:4" x14ac:dyDescent="0.2">
      <c r="A555" s="18">
        <v>19</v>
      </c>
      <c r="B555" s="5" t="s">
        <v>135</v>
      </c>
      <c r="C555" s="5" t="s">
        <v>22</v>
      </c>
      <c r="D555" s="6">
        <v>44.52</v>
      </c>
    </row>
    <row r="556" spans="1:4" x14ac:dyDescent="0.2">
      <c r="A556" s="18">
        <v>20</v>
      </c>
      <c r="B556" s="5" t="s">
        <v>119</v>
      </c>
      <c r="C556" s="5" t="s">
        <v>120</v>
      </c>
      <c r="D556" s="6">
        <v>44.06</v>
      </c>
    </row>
    <row r="557" spans="1:4" x14ac:dyDescent="0.2">
      <c r="A557" s="18">
        <v>21</v>
      </c>
      <c r="B557" s="5" t="s">
        <v>126</v>
      </c>
      <c r="C557" s="5" t="s">
        <v>59</v>
      </c>
      <c r="D557" s="6">
        <v>43.98</v>
      </c>
    </row>
    <row r="558" spans="1:4" x14ac:dyDescent="0.2">
      <c r="A558" s="18">
        <v>22</v>
      </c>
      <c r="B558" s="5" t="s">
        <v>140</v>
      </c>
      <c r="C558" s="5" t="s">
        <v>61</v>
      </c>
      <c r="D558" s="6">
        <v>43.96</v>
      </c>
    </row>
    <row r="559" spans="1:4" x14ac:dyDescent="0.2">
      <c r="A559" s="18">
        <v>23</v>
      </c>
      <c r="B559" s="5" t="s">
        <v>326</v>
      </c>
      <c r="C559" s="5" t="s">
        <v>283</v>
      </c>
      <c r="D559" s="6">
        <v>43.67</v>
      </c>
    </row>
    <row r="560" spans="1:4" x14ac:dyDescent="0.2">
      <c r="A560" s="18">
        <v>24</v>
      </c>
      <c r="B560" s="5" t="s">
        <v>125</v>
      </c>
      <c r="C560" s="5" t="s">
        <v>49</v>
      </c>
      <c r="D560" s="6">
        <v>43.5</v>
      </c>
    </row>
    <row r="561" spans="1:4" x14ac:dyDescent="0.2">
      <c r="A561" s="18">
        <v>25</v>
      </c>
      <c r="B561" s="5" t="s">
        <v>129</v>
      </c>
      <c r="C561" s="5" t="s">
        <v>14</v>
      </c>
      <c r="D561" s="6">
        <v>43.48</v>
      </c>
    </row>
    <row r="562" spans="1:4" x14ac:dyDescent="0.2">
      <c r="A562" s="18">
        <v>26</v>
      </c>
      <c r="B562" s="5" t="s">
        <v>292</v>
      </c>
      <c r="C562" s="5" t="s">
        <v>61</v>
      </c>
      <c r="D562" s="6">
        <v>43.45</v>
      </c>
    </row>
    <row r="563" spans="1:4" x14ac:dyDescent="0.2">
      <c r="A563" s="18">
        <v>27</v>
      </c>
      <c r="B563" s="5" t="s">
        <v>324</v>
      </c>
      <c r="C563" s="5" t="s">
        <v>325</v>
      </c>
      <c r="D563" s="6">
        <v>43.06</v>
      </c>
    </row>
    <row r="564" spans="1:4" x14ac:dyDescent="0.2">
      <c r="A564" s="18">
        <v>28</v>
      </c>
      <c r="B564" s="5" t="s">
        <v>299</v>
      </c>
      <c r="C564" s="5" t="s">
        <v>300</v>
      </c>
      <c r="D564" s="6">
        <v>42.95</v>
      </c>
    </row>
    <row r="565" spans="1:4" x14ac:dyDescent="0.2">
      <c r="A565" s="18">
        <v>29</v>
      </c>
      <c r="B565" s="5" t="s">
        <v>136</v>
      </c>
      <c r="C565" s="5" t="s">
        <v>137</v>
      </c>
      <c r="D565" s="6">
        <v>42.86</v>
      </c>
    </row>
    <row r="566" spans="1:4" x14ac:dyDescent="0.2">
      <c r="A566" s="18">
        <v>30</v>
      </c>
      <c r="B566" s="5" t="s">
        <v>111</v>
      </c>
      <c r="C566" s="5" t="s">
        <v>17</v>
      </c>
      <c r="D566" s="6">
        <v>42.85</v>
      </c>
    </row>
    <row r="567" spans="1:4" x14ac:dyDescent="0.2">
      <c r="A567" s="18">
        <v>31</v>
      </c>
      <c r="B567" s="5" t="s">
        <v>94</v>
      </c>
      <c r="C567" s="5" t="s">
        <v>49</v>
      </c>
      <c r="D567" s="6">
        <v>42.39</v>
      </c>
    </row>
    <row r="568" spans="1:4" x14ac:dyDescent="0.2">
      <c r="A568" s="18">
        <v>32</v>
      </c>
      <c r="B568" s="5" t="s">
        <v>107</v>
      </c>
      <c r="C568" s="5" t="s">
        <v>15</v>
      </c>
      <c r="D568" s="6">
        <v>42.22</v>
      </c>
    </row>
    <row r="569" spans="1:4" x14ac:dyDescent="0.2">
      <c r="A569" s="18">
        <v>33</v>
      </c>
      <c r="B569" s="5" t="s">
        <v>103</v>
      </c>
      <c r="C569" s="5" t="s">
        <v>20</v>
      </c>
      <c r="D569" s="6">
        <v>41.88</v>
      </c>
    </row>
    <row r="570" spans="1:4" x14ac:dyDescent="0.2">
      <c r="A570" s="18">
        <v>34</v>
      </c>
      <c r="B570" s="5" t="s">
        <v>102</v>
      </c>
      <c r="C570" s="5" t="s">
        <v>61</v>
      </c>
      <c r="D570" s="6">
        <v>41.48</v>
      </c>
    </row>
    <row r="571" spans="1:4" x14ac:dyDescent="0.2">
      <c r="A571" s="18">
        <v>35</v>
      </c>
      <c r="B571" s="5" t="s">
        <v>314</v>
      </c>
      <c r="C571" s="5" t="s">
        <v>49</v>
      </c>
      <c r="D571" s="6">
        <v>40.78</v>
      </c>
    </row>
    <row r="572" spans="1:4" x14ac:dyDescent="0.2">
      <c r="A572" s="18">
        <v>36</v>
      </c>
      <c r="B572" s="5" t="s">
        <v>121</v>
      </c>
      <c r="C572" s="5" t="s">
        <v>19</v>
      </c>
      <c r="D572" s="6">
        <v>40.729999999999997</v>
      </c>
    </row>
    <row r="573" spans="1:4" x14ac:dyDescent="0.2">
      <c r="A573" s="18">
        <v>37</v>
      </c>
      <c r="B573" s="5" t="s">
        <v>116</v>
      </c>
      <c r="C573" s="5" t="s">
        <v>117</v>
      </c>
      <c r="D573" s="6">
        <v>40.619999999999997</v>
      </c>
    </row>
    <row r="574" spans="1:4" x14ac:dyDescent="0.2">
      <c r="A574" s="18">
        <v>38</v>
      </c>
      <c r="B574" s="5" t="s">
        <v>105</v>
      </c>
      <c r="C574" s="5" t="s">
        <v>106</v>
      </c>
      <c r="D574" s="6">
        <v>40.299999999999997</v>
      </c>
    </row>
    <row r="575" spans="1:4" x14ac:dyDescent="0.2">
      <c r="A575" s="18">
        <v>39</v>
      </c>
      <c r="B575" s="5" t="s">
        <v>131</v>
      </c>
      <c r="C575" s="5" t="s">
        <v>62</v>
      </c>
      <c r="D575" s="6">
        <v>40.11</v>
      </c>
    </row>
    <row r="576" spans="1:4" x14ac:dyDescent="0.2">
      <c r="A576" s="18">
        <v>40</v>
      </c>
      <c r="B576" s="5" t="s">
        <v>101</v>
      </c>
      <c r="C576" s="5" t="s">
        <v>12</v>
      </c>
      <c r="D576" s="6">
        <v>39.770000000000003</v>
      </c>
    </row>
    <row r="577" spans="1:4" x14ac:dyDescent="0.2">
      <c r="A577" s="18">
        <v>41</v>
      </c>
      <c r="B577" s="5" t="s">
        <v>99</v>
      </c>
      <c r="C577" s="5" t="s">
        <v>100</v>
      </c>
      <c r="D577" s="6">
        <v>39.729999999999997</v>
      </c>
    </row>
    <row r="578" spans="1:4" x14ac:dyDescent="0.2">
      <c r="A578" s="18">
        <v>42</v>
      </c>
      <c r="B578" s="5" t="s">
        <v>97</v>
      </c>
      <c r="C578" s="5" t="s">
        <v>98</v>
      </c>
      <c r="D578" s="6">
        <v>39.369999999999997</v>
      </c>
    </row>
    <row r="579" spans="1:4" x14ac:dyDescent="0.2">
      <c r="A579" s="18">
        <v>43</v>
      </c>
      <c r="B579" s="5" t="s">
        <v>112</v>
      </c>
      <c r="C579" s="5" t="s">
        <v>113</v>
      </c>
      <c r="D579" s="6">
        <v>38.75</v>
      </c>
    </row>
    <row r="580" spans="1:4" x14ac:dyDescent="0.2">
      <c r="A580" s="18">
        <v>44</v>
      </c>
      <c r="B580" s="5" t="s">
        <v>104</v>
      </c>
      <c r="C580" s="5" t="s">
        <v>17</v>
      </c>
      <c r="D580" s="6">
        <v>37.69</v>
      </c>
    </row>
    <row r="581" spans="1:4" x14ac:dyDescent="0.2">
      <c r="A581" s="18">
        <v>45</v>
      </c>
      <c r="B581" s="5" t="s">
        <v>108</v>
      </c>
      <c r="C581" s="5" t="s">
        <v>109</v>
      </c>
      <c r="D581" s="6">
        <v>37.549999999999997</v>
      </c>
    </row>
    <row r="582" spans="1:4" x14ac:dyDescent="0.2">
      <c r="A582" s="18">
        <v>46</v>
      </c>
      <c r="B582" s="5" t="s">
        <v>95</v>
      </c>
      <c r="C582" s="5" t="s">
        <v>96</v>
      </c>
      <c r="D582" s="6">
        <v>36.11</v>
      </c>
    </row>
    <row r="583" spans="1:4" x14ac:dyDescent="0.2">
      <c r="A583" s="18">
        <v>47</v>
      </c>
      <c r="B583" s="5" t="s">
        <v>92</v>
      </c>
      <c r="C583" s="5" t="s">
        <v>93</v>
      </c>
      <c r="D583" s="6">
        <v>35.94</v>
      </c>
    </row>
    <row r="584" spans="1:4" x14ac:dyDescent="0.2">
      <c r="A584" s="18"/>
      <c r="B584" s="5"/>
      <c r="C584" s="5"/>
      <c r="D584" s="6"/>
    </row>
    <row r="585" spans="1:4" x14ac:dyDescent="0.2">
      <c r="A585" s="18"/>
      <c r="B585" s="5"/>
      <c r="C585" s="5"/>
      <c r="D585" s="6"/>
    </row>
    <row r="586" spans="1:4" x14ac:dyDescent="0.2">
      <c r="A586" s="18"/>
      <c r="B586" s="5"/>
      <c r="C586" s="5"/>
      <c r="D586" s="6"/>
    </row>
    <row r="587" spans="1:4" x14ac:dyDescent="0.2">
      <c r="A587" s="18"/>
      <c r="B587" s="5"/>
      <c r="C587" s="5"/>
      <c r="D587" s="6"/>
    </row>
    <row r="588" spans="1:4" x14ac:dyDescent="0.2">
      <c r="A588" s="18"/>
      <c r="B588" s="5"/>
      <c r="C588" s="5"/>
      <c r="D588" s="6"/>
    </row>
  </sheetData>
  <pageMargins left="0.25" right="0.25" top="0.75" bottom="0.75" header="0.5" footer="0.5"/>
  <pageSetup paperSize="0" orientation="portrait" horizontalDpi="4294967292" verticalDpi="4294967292"/>
  <headerFooter alignWithMargins="0">
    <oddHeader xml:space="preserve">&amp;LDiv 10 Primary Individual Championships Race List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A535" sqref="A535:D579"/>
    </sheetView>
  </sheetViews>
  <sheetFormatPr defaultRowHeight="12.75" x14ac:dyDescent="0.2"/>
  <cols>
    <col min="1" max="2" width="9" style="51"/>
    <col min="3" max="3" width="20.625" style="51" customWidth="1"/>
    <col min="4" max="4" width="25" style="51" customWidth="1"/>
    <col min="5" max="5" width="3.5" style="51" customWidth="1"/>
    <col min="6" max="6" width="9" style="61"/>
    <col min="7" max="16384" width="9" style="51"/>
  </cols>
  <sheetData>
    <row r="1" spans="1:6" x14ac:dyDescent="0.2">
      <c r="A1" s="47" t="s">
        <v>336</v>
      </c>
      <c r="B1" s="47" t="str">
        <f>IF(LEN(A1)=7,MID(A1,7,1),MID(A1,7,2))</f>
        <v>1</v>
      </c>
      <c r="C1" s="48" t="s">
        <v>0</v>
      </c>
      <c r="D1" s="50" t="s">
        <v>1</v>
      </c>
      <c r="E1" s="51">
        <v>3</v>
      </c>
      <c r="F1" s="77" t="s">
        <v>387</v>
      </c>
    </row>
    <row r="2" spans="1:6" x14ac:dyDescent="0.2">
      <c r="A2" s="47"/>
      <c r="B2" s="47" t="str">
        <f t="shared" ref="B2:B39" si="0">IF(LEN(A2)=7,MID(A2,7,1),MID(A2,7,2))</f>
        <v/>
      </c>
      <c r="C2" s="48"/>
      <c r="D2" s="50"/>
      <c r="F2" s="77"/>
    </row>
    <row r="3" spans="1:6" x14ac:dyDescent="0.2">
      <c r="A3" s="65" t="s">
        <v>337</v>
      </c>
      <c r="B3" s="47" t="str">
        <f t="shared" si="0"/>
        <v>2</v>
      </c>
      <c r="C3" s="48" t="s">
        <v>2</v>
      </c>
      <c r="D3" s="50" t="s">
        <v>1</v>
      </c>
      <c r="E3" s="51">
        <v>4</v>
      </c>
      <c r="F3" s="77" t="s">
        <v>387</v>
      </c>
    </row>
    <row r="4" spans="1:6" x14ac:dyDescent="0.2">
      <c r="A4" s="53"/>
      <c r="B4" s="47" t="str">
        <f t="shared" si="0"/>
        <v/>
      </c>
      <c r="D4" s="53"/>
    </row>
    <row r="5" spans="1:6" x14ac:dyDescent="0.2">
      <c r="A5" s="65" t="s">
        <v>338</v>
      </c>
      <c r="B5" s="47" t="str">
        <f t="shared" si="0"/>
        <v>3</v>
      </c>
      <c r="C5" s="48" t="s">
        <v>3</v>
      </c>
      <c r="D5" s="50" t="s">
        <v>1</v>
      </c>
      <c r="E5" s="51">
        <v>5</v>
      </c>
      <c r="F5" s="77" t="s">
        <v>387</v>
      </c>
    </row>
    <row r="6" spans="1:6" x14ac:dyDescent="0.2">
      <c r="A6" s="66"/>
      <c r="B6" s="47" t="str">
        <f t="shared" si="0"/>
        <v/>
      </c>
      <c r="D6" s="53"/>
    </row>
    <row r="7" spans="1:6" x14ac:dyDescent="0.2">
      <c r="A7" s="65" t="s">
        <v>339</v>
      </c>
      <c r="B7" s="47" t="str">
        <f t="shared" si="0"/>
        <v>4</v>
      </c>
      <c r="C7" s="48" t="s">
        <v>4</v>
      </c>
      <c r="D7" s="50" t="s">
        <v>1</v>
      </c>
      <c r="E7" s="51">
        <v>5</v>
      </c>
      <c r="F7" s="77" t="s">
        <v>387</v>
      </c>
    </row>
    <row r="8" spans="1:6" x14ac:dyDescent="0.2">
      <c r="A8" s="65"/>
      <c r="B8" s="47" t="str">
        <f t="shared" si="0"/>
        <v/>
      </c>
      <c r="C8" s="48"/>
      <c r="D8" s="50"/>
      <c r="F8" s="77"/>
    </row>
    <row r="9" spans="1:6" x14ac:dyDescent="0.2">
      <c r="A9" s="65" t="s">
        <v>340</v>
      </c>
      <c r="B9" s="47" t="str">
        <f t="shared" si="0"/>
        <v>5</v>
      </c>
      <c r="C9" s="48" t="s">
        <v>0</v>
      </c>
      <c r="D9" s="50" t="s">
        <v>5</v>
      </c>
      <c r="E9" s="51">
        <v>2</v>
      </c>
      <c r="F9" s="77" t="s">
        <v>387</v>
      </c>
    </row>
    <row r="10" spans="1:6" x14ac:dyDescent="0.2">
      <c r="A10" s="53"/>
      <c r="B10" s="47" t="str">
        <f t="shared" si="0"/>
        <v/>
      </c>
      <c r="D10" s="53"/>
    </row>
    <row r="11" spans="1:6" x14ac:dyDescent="0.2">
      <c r="A11" s="47" t="s">
        <v>341</v>
      </c>
      <c r="B11" s="47" t="str">
        <f t="shared" si="0"/>
        <v>6</v>
      </c>
      <c r="C11" s="48" t="s">
        <v>2</v>
      </c>
      <c r="D11" s="50" t="s">
        <v>5</v>
      </c>
      <c r="E11" s="51">
        <v>3</v>
      </c>
      <c r="F11" s="77" t="s">
        <v>387</v>
      </c>
    </row>
    <row r="12" spans="1:6" x14ac:dyDescent="0.2">
      <c r="A12" s="53"/>
      <c r="B12" s="47" t="str">
        <f t="shared" si="0"/>
        <v/>
      </c>
      <c r="D12" s="53"/>
    </row>
    <row r="13" spans="1:6" x14ac:dyDescent="0.2">
      <c r="A13" s="65" t="s">
        <v>342</v>
      </c>
      <c r="B13" s="47" t="str">
        <f t="shared" si="0"/>
        <v>7</v>
      </c>
      <c r="C13" s="48" t="s">
        <v>3</v>
      </c>
      <c r="D13" s="50" t="s">
        <v>5</v>
      </c>
      <c r="E13" s="51">
        <v>3</v>
      </c>
      <c r="F13" s="77" t="s">
        <v>387</v>
      </c>
    </row>
    <row r="14" spans="1:6" x14ac:dyDescent="0.2">
      <c r="A14" s="53"/>
      <c r="B14" s="47" t="str">
        <f t="shared" si="0"/>
        <v/>
      </c>
      <c r="C14" s="70"/>
      <c r="D14" s="52"/>
    </row>
    <row r="15" spans="1:6" x14ac:dyDescent="0.2">
      <c r="A15" s="65" t="s">
        <v>354</v>
      </c>
      <c r="B15" s="47" t="str">
        <f t="shared" si="0"/>
        <v>8</v>
      </c>
      <c r="C15" s="48" t="s">
        <v>4</v>
      </c>
      <c r="D15" s="50" t="s">
        <v>5</v>
      </c>
      <c r="E15" s="51">
        <v>5</v>
      </c>
      <c r="F15" s="77" t="s">
        <v>387</v>
      </c>
    </row>
    <row r="16" spans="1:6" x14ac:dyDescent="0.2">
      <c r="A16" s="53"/>
      <c r="B16" s="47" t="str">
        <f t="shared" si="0"/>
        <v/>
      </c>
      <c r="D16" s="53"/>
    </row>
    <row r="17" spans="1:6" x14ac:dyDescent="0.2">
      <c r="A17" s="65" t="s">
        <v>343</v>
      </c>
      <c r="B17" s="47" t="str">
        <f t="shared" si="0"/>
        <v>9</v>
      </c>
      <c r="C17" s="48" t="s">
        <v>0</v>
      </c>
      <c r="D17" s="50" t="s">
        <v>6</v>
      </c>
      <c r="E17" s="51">
        <v>2</v>
      </c>
      <c r="F17" s="77" t="s">
        <v>387</v>
      </c>
    </row>
    <row r="18" spans="1:6" x14ac:dyDescent="0.2">
      <c r="A18" s="53"/>
      <c r="B18" s="47" t="str">
        <f t="shared" si="0"/>
        <v/>
      </c>
      <c r="D18" s="54"/>
    </row>
    <row r="19" spans="1:6" x14ac:dyDescent="0.2">
      <c r="A19" s="65" t="s">
        <v>344</v>
      </c>
      <c r="B19" s="47" t="str">
        <f t="shared" si="0"/>
        <v>10</v>
      </c>
      <c r="C19" s="48" t="s">
        <v>2</v>
      </c>
      <c r="D19" s="50" t="s">
        <v>6</v>
      </c>
      <c r="E19" s="51">
        <v>3</v>
      </c>
      <c r="F19" s="77" t="s">
        <v>387</v>
      </c>
    </row>
    <row r="20" spans="1:6" x14ac:dyDescent="0.2">
      <c r="A20" s="53"/>
      <c r="B20" s="47" t="str">
        <f t="shared" si="0"/>
        <v/>
      </c>
      <c r="D20" s="53"/>
    </row>
    <row r="21" spans="1:6" x14ac:dyDescent="0.2">
      <c r="A21" s="65" t="s">
        <v>345</v>
      </c>
      <c r="B21" s="47" t="str">
        <f t="shared" si="0"/>
        <v>11</v>
      </c>
      <c r="C21" s="48" t="s">
        <v>3</v>
      </c>
      <c r="D21" s="50" t="s">
        <v>6</v>
      </c>
      <c r="E21" s="51">
        <v>3</v>
      </c>
      <c r="F21" s="77" t="s">
        <v>387</v>
      </c>
    </row>
    <row r="22" spans="1:6" x14ac:dyDescent="0.2">
      <c r="A22" s="53"/>
      <c r="B22" s="47" t="str">
        <f t="shared" si="0"/>
        <v/>
      </c>
      <c r="D22" s="53"/>
    </row>
    <row r="23" spans="1:6" x14ac:dyDescent="0.2">
      <c r="A23" s="65" t="s">
        <v>346</v>
      </c>
      <c r="B23" s="47" t="str">
        <f t="shared" si="0"/>
        <v>12</v>
      </c>
      <c r="C23" s="48" t="s">
        <v>4</v>
      </c>
      <c r="D23" s="50" t="s">
        <v>6</v>
      </c>
      <c r="E23" s="51">
        <v>4</v>
      </c>
      <c r="F23" s="77" t="s">
        <v>387</v>
      </c>
    </row>
    <row r="24" spans="1:6" x14ac:dyDescent="0.2">
      <c r="A24" s="53"/>
      <c r="B24" s="47" t="str">
        <f t="shared" si="0"/>
        <v/>
      </c>
      <c r="D24" s="53"/>
    </row>
    <row r="25" spans="1:6" x14ac:dyDescent="0.2">
      <c r="A25" s="65" t="s">
        <v>347</v>
      </c>
      <c r="B25" s="47" t="str">
        <f t="shared" si="0"/>
        <v>13</v>
      </c>
      <c r="C25" s="48" t="s">
        <v>0</v>
      </c>
      <c r="D25" s="50" t="s">
        <v>145</v>
      </c>
      <c r="E25" s="51">
        <v>2</v>
      </c>
      <c r="F25" s="77" t="s">
        <v>387</v>
      </c>
    </row>
    <row r="26" spans="1:6" x14ac:dyDescent="0.2">
      <c r="A26" s="53"/>
      <c r="B26" s="47" t="str">
        <f t="shared" si="0"/>
        <v/>
      </c>
      <c r="D26" s="53"/>
    </row>
    <row r="27" spans="1:6" x14ac:dyDescent="0.2">
      <c r="A27" s="65" t="s">
        <v>348</v>
      </c>
      <c r="B27" s="47" t="str">
        <f t="shared" si="0"/>
        <v>14</v>
      </c>
      <c r="C27" s="48" t="s">
        <v>2</v>
      </c>
      <c r="D27" s="50" t="s">
        <v>145</v>
      </c>
      <c r="E27" s="51">
        <v>2</v>
      </c>
      <c r="F27" s="77" t="s">
        <v>387</v>
      </c>
    </row>
    <row r="28" spans="1:6" x14ac:dyDescent="0.2">
      <c r="A28" s="53"/>
      <c r="B28" s="47" t="str">
        <f t="shared" si="0"/>
        <v/>
      </c>
      <c r="D28" s="53"/>
    </row>
    <row r="29" spans="1:6" x14ac:dyDescent="0.2">
      <c r="A29" s="65" t="s">
        <v>349</v>
      </c>
      <c r="B29" s="47" t="str">
        <f t="shared" si="0"/>
        <v>15</v>
      </c>
      <c r="C29" s="48" t="s">
        <v>3</v>
      </c>
      <c r="D29" s="50" t="s">
        <v>145</v>
      </c>
      <c r="E29" s="51">
        <v>3</v>
      </c>
      <c r="F29" s="77" t="s">
        <v>387</v>
      </c>
    </row>
    <row r="30" spans="1:6" x14ac:dyDescent="0.2">
      <c r="A30" s="53"/>
      <c r="B30" s="47" t="str">
        <f t="shared" si="0"/>
        <v/>
      </c>
      <c r="D30" s="53"/>
    </row>
    <row r="31" spans="1:6" x14ac:dyDescent="0.2">
      <c r="A31" s="65" t="s">
        <v>350</v>
      </c>
      <c r="B31" s="47" t="str">
        <f t="shared" si="0"/>
        <v>16</v>
      </c>
      <c r="C31" s="48" t="s">
        <v>4</v>
      </c>
      <c r="D31" s="50" t="s">
        <v>145</v>
      </c>
      <c r="E31" s="51">
        <v>5</v>
      </c>
      <c r="F31" s="77" t="s">
        <v>387</v>
      </c>
    </row>
    <row r="32" spans="1:6" x14ac:dyDescent="0.2">
      <c r="A32" s="55"/>
      <c r="B32" s="47" t="str">
        <f t="shared" si="0"/>
        <v/>
      </c>
      <c r="C32" s="56"/>
      <c r="D32" s="57"/>
    </row>
    <row r="33" spans="1:6" x14ac:dyDescent="0.2">
      <c r="A33" s="76" t="s">
        <v>355</v>
      </c>
      <c r="B33" s="47" t="str">
        <f t="shared" si="0"/>
        <v>17</v>
      </c>
      <c r="C33" s="48" t="s">
        <v>0</v>
      </c>
      <c r="D33" s="50" t="s">
        <v>7</v>
      </c>
      <c r="E33" s="51">
        <v>3</v>
      </c>
      <c r="F33" s="77" t="s">
        <v>387</v>
      </c>
    </row>
    <row r="34" spans="1:6" x14ac:dyDescent="0.2">
      <c r="A34" s="55"/>
      <c r="B34" s="47" t="str">
        <f t="shared" si="0"/>
        <v/>
      </c>
      <c r="D34" s="53"/>
    </row>
    <row r="35" spans="1:6" x14ac:dyDescent="0.2">
      <c r="A35" s="65" t="s">
        <v>351</v>
      </c>
      <c r="B35" s="47" t="str">
        <f t="shared" si="0"/>
        <v>18</v>
      </c>
      <c r="C35" s="48" t="s">
        <v>2</v>
      </c>
      <c r="D35" s="50" t="s">
        <v>7</v>
      </c>
      <c r="E35" s="51">
        <v>4</v>
      </c>
      <c r="F35" s="77" t="s">
        <v>387</v>
      </c>
    </row>
    <row r="36" spans="1:6" x14ac:dyDescent="0.2">
      <c r="A36" s="53"/>
      <c r="B36" s="47" t="str">
        <f t="shared" si="0"/>
        <v/>
      </c>
      <c r="C36" s="61"/>
      <c r="D36" s="54"/>
    </row>
    <row r="37" spans="1:6" x14ac:dyDescent="0.2">
      <c r="A37" s="65" t="s">
        <v>352</v>
      </c>
      <c r="B37" s="47" t="str">
        <f t="shared" si="0"/>
        <v>19</v>
      </c>
      <c r="C37" s="48" t="s">
        <v>3</v>
      </c>
      <c r="D37" s="50" t="s">
        <v>7</v>
      </c>
      <c r="E37" s="51">
        <v>5</v>
      </c>
      <c r="F37" s="77" t="s">
        <v>387</v>
      </c>
    </row>
    <row r="38" spans="1:6" x14ac:dyDescent="0.2">
      <c r="A38" s="53"/>
      <c r="B38" s="47" t="str">
        <f t="shared" si="0"/>
        <v/>
      </c>
      <c r="D38" s="53"/>
    </row>
    <row r="39" spans="1:6" x14ac:dyDescent="0.2">
      <c r="A39" s="65" t="s">
        <v>353</v>
      </c>
      <c r="B39" s="47" t="str">
        <f t="shared" si="0"/>
        <v>20</v>
      </c>
      <c r="C39" s="48" t="s">
        <v>4</v>
      </c>
      <c r="D39" s="50" t="s">
        <v>7</v>
      </c>
      <c r="E39" s="51">
        <v>6</v>
      </c>
      <c r="F39" s="77" t="s">
        <v>387</v>
      </c>
    </row>
    <row r="41" spans="1:6" x14ac:dyDescent="0.2">
      <c r="D41" s="98" t="s">
        <v>388</v>
      </c>
      <c r="E41" s="51">
        <f>SUM(E1:E39)</f>
        <v>72</v>
      </c>
      <c r="F41" s="61" t="s">
        <v>387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35" sqref="A535:D579"/>
    </sheetView>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8"/>
  <sheetViews>
    <sheetView topLeftCell="A10" zoomScale="90" zoomScaleNormal="90" workbookViewId="0">
      <selection activeCell="A535" sqref="A535:D579"/>
    </sheetView>
  </sheetViews>
  <sheetFormatPr defaultRowHeight="12.75" x14ac:dyDescent="0.2"/>
  <cols>
    <col min="1" max="1" width="10.625" style="53" customWidth="1"/>
    <col min="2" max="2" width="23.625" style="51" customWidth="1"/>
    <col min="3" max="3" width="21.625" style="51" customWidth="1"/>
    <col min="4" max="4" width="10.875" style="53" customWidth="1"/>
    <col min="5" max="5" width="10.875" style="51" customWidth="1"/>
    <col min="6" max="6" width="10.875" style="53" customWidth="1"/>
    <col min="7" max="256" width="10.875" style="51" customWidth="1"/>
    <col min="257" max="16384" width="9" style="51"/>
  </cols>
  <sheetData>
    <row r="1" spans="1:11" x14ac:dyDescent="0.2">
      <c r="A1" s="47" t="s">
        <v>336</v>
      </c>
      <c r="B1" s="48" t="s">
        <v>0</v>
      </c>
      <c r="C1" s="49"/>
      <c r="D1" s="50" t="s">
        <v>1</v>
      </c>
      <c r="F1" s="52" t="s">
        <v>356</v>
      </c>
      <c r="H1" s="51">
        <v>3</v>
      </c>
    </row>
    <row r="2" spans="1:11" x14ac:dyDescent="0.2">
      <c r="A2" s="53">
        <v>1</v>
      </c>
      <c r="B2" s="51" t="s">
        <v>44</v>
      </c>
      <c r="C2" s="51" t="s">
        <v>18</v>
      </c>
      <c r="D2" s="54">
        <v>45</v>
      </c>
      <c r="G2" s="55"/>
      <c r="H2" s="56"/>
      <c r="I2" s="56"/>
      <c r="J2" s="57"/>
      <c r="K2" s="56"/>
    </row>
    <row r="3" spans="1:11" x14ac:dyDescent="0.2">
      <c r="A3" s="53">
        <v>2</v>
      </c>
      <c r="B3" s="51" t="s">
        <v>43</v>
      </c>
      <c r="C3" s="51" t="s">
        <v>22</v>
      </c>
      <c r="D3" s="54">
        <v>44.98</v>
      </c>
      <c r="G3" s="55"/>
      <c r="H3" s="56"/>
      <c r="I3" s="56"/>
      <c r="J3" s="57"/>
      <c r="K3" s="56"/>
    </row>
    <row r="4" spans="1:11" x14ac:dyDescent="0.2">
      <c r="A4" s="53">
        <v>3</v>
      </c>
      <c r="B4" s="51" t="s">
        <v>42</v>
      </c>
      <c r="C4" s="51" t="s">
        <v>15</v>
      </c>
      <c r="D4" s="54">
        <v>44.87</v>
      </c>
      <c r="G4" s="55"/>
      <c r="H4" s="56"/>
      <c r="I4" s="56"/>
      <c r="J4" s="57"/>
      <c r="K4" s="56"/>
    </row>
    <row r="5" spans="1:11" x14ac:dyDescent="0.2">
      <c r="A5" s="53">
        <v>4</v>
      </c>
      <c r="B5" s="51" t="s">
        <v>41</v>
      </c>
      <c r="C5" s="51" t="s">
        <v>21</v>
      </c>
      <c r="D5" s="54">
        <v>44.35</v>
      </c>
      <c r="G5" s="55"/>
      <c r="H5" s="56"/>
      <c r="I5" s="56"/>
      <c r="J5" s="57"/>
      <c r="K5" s="56"/>
    </row>
    <row r="6" spans="1:11" x14ac:dyDescent="0.2">
      <c r="A6" s="53">
        <v>5</v>
      </c>
      <c r="B6" s="51" t="s">
        <v>40</v>
      </c>
      <c r="C6" s="51" t="s">
        <v>17</v>
      </c>
      <c r="D6" s="54">
        <v>44.05</v>
      </c>
      <c r="G6" s="55"/>
      <c r="H6" s="56"/>
      <c r="I6" s="56"/>
      <c r="J6" s="57"/>
      <c r="K6" s="56"/>
    </row>
    <row r="7" spans="1:11" x14ac:dyDescent="0.2">
      <c r="A7" s="53">
        <v>6</v>
      </c>
      <c r="B7" s="51" t="s">
        <v>39</v>
      </c>
      <c r="C7" s="51" t="s">
        <v>18</v>
      </c>
      <c r="D7" s="54">
        <v>44</v>
      </c>
      <c r="G7" s="55"/>
      <c r="H7" s="56"/>
      <c r="I7" s="56"/>
      <c r="J7" s="57"/>
      <c r="K7" s="56"/>
    </row>
    <row r="8" spans="1:11" x14ac:dyDescent="0.2">
      <c r="A8" s="53">
        <v>7</v>
      </c>
      <c r="B8" s="51" t="s">
        <v>38</v>
      </c>
      <c r="C8" s="51" t="s">
        <v>20</v>
      </c>
      <c r="D8" s="54">
        <v>44</v>
      </c>
      <c r="G8" s="55"/>
      <c r="H8" s="56"/>
      <c r="I8" s="56"/>
      <c r="J8" s="57"/>
      <c r="K8" s="56"/>
    </row>
    <row r="9" spans="1:11" x14ac:dyDescent="0.2">
      <c r="A9" s="53">
        <v>8</v>
      </c>
      <c r="B9" s="51" t="s">
        <v>37</v>
      </c>
      <c r="C9" s="51" t="s">
        <v>19</v>
      </c>
      <c r="D9" s="54">
        <v>43.83</v>
      </c>
      <c r="G9" s="55"/>
      <c r="H9" s="56"/>
      <c r="I9" s="56"/>
      <c r="J9" s="57"/>
      <c r="K9" s="56"/>
    </row>
    <row r="10" spans="1:11" x14ac:dyDescent="0.2">
      <c r="A10" s="53">
        <v>9</v>
      </c>
      <c r="B10" s="51" t="s">
        <v>36</v>
      </c>
      <c r="C10" s="51" t="s">
        <v>18</v>
      </c>
      <c r="D10" s="54">
        <v>43.17</v>
      </c>
      <c r="G10" s="55"/>
      <c r="H10" s="56"/>
      <c r="I10" s="56"/>
      <c r="J10" s="57"/>
      <c r="K10" s="56"/>
    </row>
    <row r="11" spans="1:11" x14ac:dyDescent="0.2">
      <c r="A11" s="53">
        <v>10</v>
      </c>
      <c r="B11" s="51" t="s">
        <v>35</v>
      </c>
      <c r="C11" s="51" t="s">
        <v>17</v>
      </c>
      <c r="D11" s="54">
        <v>42.48</v>
      </c>
      <c r="G11" s="55"/>
      <c r="H11" s="56"/>
      <c r="I11" s="56"/>
      <c r="J11" s="57"/>
      <c r="K11" s="56"/>
    </row>
    <row r="12" spans="1:11" x14ac:dyDescent="0.2">
      <c r="A12" s="53">
        <v>11</v>
      </c>
      <c r="B12" s="51" t="s">
        <v>34</v>
      </c>
      <c r="C12" s="51" t="s">
        <v>15</v>
      </c>
      <c r="D12" s="54">
        <v>41.98</v>
      </c>
      <c r="G12" s="55"/>
      <c r="H12" s="56"/>
      <c r="I12" s="56"/>
      <c r="J12" s="57"/>
      <c r="K12" s="56"/>
    </row>
    <row r="13" spans="1:11" x14ac:dyDescent="0.2">
      <c r="A13" s="53">
        <v>12</v>
      </c>
      <c r="B13" s="51" t="s">
        <v>33</v>
      </c>
      <c r="C13" s="51" t="s">
        <v>16</v>
      </c>
      <c r="D13" s="54">
        <v>41.85</v>
      </c>
      <c r="G13" s="55"/>
      <c r="H13" s="56"/>
      <c r="I13" s="56"/>
      <c r="J13" s="57"/>
      <c r="K13" s="56"/>
    </row>
    <row r="14" spans="1:11" x14ac:dyDescent="0.2">
      <c r="A14" s="53">
        <v>13</v>
      </c>
      <c r="B14" s="51" t="s">
        <v>32</v>
      </c>
      <c r="C14" s="51" t="s">
        <v>15</v>
      </c>
      <c r="D14" s="54">
        <v>40</v>
      </c>
      <c r="G14" s="55"/>
      <c r="H14" s="56"/>
      <c r="I14" s="56"/>
      <c r="J14" s="57"/>
      <c r="K14" s="56"/>
    </row>
    <row r="15" spans="1:11" x14ac:dyDescent="0.2">
      <c r="A15" s="53">
        <v>14</v>
      </c>
      <c r="B15" s="51" t="s">
        <v>31</v>
      </c>
      <c r="C15" s="51" t="s">
        <v>12</v>
      </c>
      <c r="D15" s="54">
        <v>39.99</v>
      </c>
      <c r="G15" s="55"/>
      <c r="H15" s="56"/>
      <c r="I15" s="56"/>
      <c r="J15" s="57"/>
      <c r="K15" s="56"/>
    </row>
    <row r="16" spans="1:11" s="58" customFormat="1" x14ac:dyDescent="0.2">
      <c r="A16" s="53">
        <v>15</v>
      </c>
      <c r="B16" s="51" t="s">
        <v>30</v>
      </c>
      <c r="C16" s="51" t="s">
        <v>14</v>
      </c>
      <c r="D16" s="54">
        <v>39.770000000000003</v>
      </c>
      <c r="F16" s="59"/>
      <c r="G16" s="55"/>
      <c r="H16" s="56"/>
      <c r="I16" s="56"/>
      <c r="J16" s="57"/>
      <c r="K16" s="56"/>
    </row>
    <row r="17" spans="1:11" x14ac:dyDescent="0.2">
      <c r="A17" s="53">
        <v>16</v>
      </c>
      <c r="B17" s="51" t="s">
        <v>29</v>
      </c>
      <c r="C17" s="51" t="s">
        <v>377</v>
      </c>
      <c r="D17" s="54">
        <v>39.76</v>
      </c>
      <c r="G17" s="55"/>
      <c r="H17" s="56"/>
      <c r="I17" s="56"/>
      <c r="J17" s="57"/>
      <c r="K17" s="56"/>
    </row>
    <row r="18" spans="1:11" x14ac:dyDescent="0.2">
      <c r="A18" s="53">
        <v>17</v>
      </c>
      <c r="B18" s="51" t="s">
        <v>28</v>
      </c>
      <c r="C18" s="51" t="s">
        <v>12</v>
      </c>
      <c r="D18" s="54">
        <v>39</v>
      </c>
      <c r="G18" s="55"/>
      <c r="H18" s="56"/>
      <c r="I18" s="56"/>
      <c r="J18" s="57"/>
      <c r="K18" s="56"/>
    </row>
    <row r="19" spans="1:11" x14ac:dyDescent="0.2">
      <c r="A19" s="53">
        <v>18</v>
      </c>
      <c r="B19" s="51" t="s">
        <v>27</v>
      </c>
      <c r="C19" s="51" t="s">
        <v>11</v>
      </c>
      <c r="D19" s="54">
        <v>38.4</v>
      </c>
      <c r="G19" s="55"/>
      <c r="H19" s="56"/>
      <c r="I19" s="56"/>
      <c r="J19" s="57"/>
      <c r="K19" s="56"/>
    </row>
    <row r="20" spans="1:11" x14ac:dyDescent="0.2">
      <c r="A20" s="53">
        <v>19</v>
      </c>
      <c r="B20" s="51" t="s">
        <v>26</v>
      </c>
      <c r="C20" s="51" t="s">
        <v>10</v>
      </c>
      <c r="D20" s="54">
        <v>37.26</v>
      </c>
      <c r="G20" s="55"/>
      <c r="H20" s="56"/>
      <c r="I20" s="56"/>
      <c r="J20" s="57"/>
      <c r="K20" s="56"/>
    </row>
    <row r="21" spans="1:11" x14ac:dyDescent="0.2">
      <c r="A21" s="53">
        <v>20</v>
      </c>
      <c r="B21" s="51" t="s">
        <v>25</v>
      </c>
      <c r="C21" s="51" t="s">
        <v>9</v>
      </c>
      <c r="D21" s="54">
        <v>36.33</v>
      </c>
      <c r="G21" s="55"/>
      <c r="H21" s="60"/>
      <c r="I21" s="56"/>
      <c r="J21" s="54"/>
      <c r="K21" s="61"/>
    </row>
    <row r="22" spans="1:11" ht="15" x14ac:dyDescent="0.25">
      <c r="A22" s="53">
        <v>21</v>
      </c>
      <c r="B22" s="51" t="s">
        <v>24</v>
      </c>
      <c r="C22" s="51" t="s">
        <v>8</v>
      </c>
      <c r="D22" s="54">
        <v>35.869999999999997</v>
      </c>
      <c r="G22" s="62"/>
      <c r="H22" s="63"/>
      <c r="I22" s="63"/>
      <c r="J22" s="64"/>
      <c r="K22" s="63"/>
    </row>
    <row r="23" spans="1:11" ht="15" x14ac:dyDescent="0.25">
      <c r="D23" s="54"/>
      <c r="G23" s="62"/>
      <c r="H23" s="63"/>
      <c r="I23" s="63"/>
      <c r="J23" s="64"/>
      <c r="K23" s="63"/>
    </row>
    <row r="24" spans="1:11" x14ac:dyDescent="0.2">
      <c r="A24" s="65" t="s">
        <v>337</v>
      </c>
      <c r="B24" s="48" t="s">
        <v>2</v>
      </c>
      <c r="C24" s="49"/>
      <c r="D24" s="50" t="s">
        <v>1</v>
      </c>
      <c r="F24" s="52" t="s">
        <v>357</v>
      </c>
      <c r="H24" s="51">
        <v>4</v>
      </c>
    </row>
    <row r="25" spans="1:11" x14ac:dyDescent="0.2">
      <c r="A25" s="53">
        <v>1</v>
      </c>
      <c r="B25" s="51" t="s">
        <v>80</v>
      </c>
      <c r="C25" s="51" t="s">
        <v>55</v>
      </c>
      <c r="D25" s="54">
        <v>44.84</v>
      </c>
    </row>
    <row r="26" spans="1:11" x14ac:dyDescent="0.2">
      <c r="A26" s="53">
        <v>2</v>
      </c>
      <c r="B26" s="51" t="s">
        <v>77</v>
      </c>
      <c r="C26" s="51" t="s">
        <v>17</v>
      </c>
      <c r="D26" s="54">
        <v>42.61</v>
      </c>
    </row>
    <row r="27" spans="1:11" x14ac:dyDescent="0.2">
      <c r="A27" s="53">
        <v>3</v>
      </c>
      <c r="B27" s="51" t="s">
        <v>83</v>
      </c>
      <c r="C27" s="51" t="s">
        <v>57</v>
      </c>
      <c r="D27" s="54">
        <v>42.59</v>
      </c>
    </row>
    <row r="28" spans="1:11" x14ac:dyDescent="0.2">
      <c r="A28" s="53">
        <v>4</v>
      </c>
      <c r="B28" s="51" t="s">
        <v>76</v>
      </c>
      <c r="C28" s="51" t="s">
        <v>54</v>
      </c>
      <c r="D28" s="54">
        <v>42.43</v>
      </c>
    </row>
    <row r="29" spans="1:11" x14ac:dyDescent="0.2">
      <c r="A29" s="53">
        <v>5</v>
      </c>
      <c r="B29" s="51" t="s">
        <v>65</v>
      </c>
      <c r="C29" s="51" t="s">
        <v>47</v>
      </c>
      <c r="D29" s="54">
        <v>42</v>
      </c>
    </row>
    <row r="30" spans="1:11" x14ac:dyDescent="0.2">
      <c r="A30" s="53">
        <v>6</v>
      </c>
      <c r="B30" s="51" t="s">
        <v>81</v>
      </c>
      <c r="C30" s="51" t="s">
        <v>56</v>
      </c>
      <c r="D30" s="54">
        <v>42</v>
      </c>
    </row>
    <row r="31" spans="1:11" x14ac:dyDescent="0.2">
      <c r="A31" s="53">
        <v>7</v>
      </c>
      <c r="B31" s="51" t="s">
        <v>89</v>
      </c>
      <c r="C31" s="51" t="s">
        <v>17</v>
      </c>
      <c r="D31" s="54">
        <v>41.84</v>
      </c>
    </row>
    <row r="32" spans="1:11" x14ac:dyDescent="0.2">
      <c r="A32" s="53">
        <v>8</v>
      </c>
      <c r="B32" s="51" t="s">
        <v>78</v>
      </c>
      <c r="C32" s="51" t="s">
        <v>17</v>
      </c>
      <c r="D32" s="54">
        <v>41.73</v>
      </c>
    </row>
    <row r="33" spans="1:4" x14ac:dyDescent="0.2">
      <c r="A33" s="53">
        <v>9</v>
      </c>
      <c r="B33" s="51" t="s">
        <v>66</v>
      </c>
      <c r="C33" s="51" t="s">
        <v>48</v>
      </c>
      <c r="D33" s="54">
        <v>41.72</v>
      </c>
    </row>
    <row r="34" spans="1:4" x14ac:dyDescent="0.2">
      <c r="A34" s="53">
        <v>10</v>
      </c>
      <c r="B34" s="51" t="s">
        <v>82</v>
      </c>
      <c r="C34" s="51" t="s">
        <v>17</v>
      </c>
      <c r="D34" s="54">
        <v>41.5</v>
      </c>
    </row>
    <row r="35" spans="1:4" x14ac:dyDescent="0.2">
      <c r="A35" s="53">
        <v>11</v>
      </c>
      <c r="B35" s="51" t="s">
        <v>72</v>
      </c>
      <c r="C35" s="51" t="s">
        <v>52</v>
      </c>
      <c r="D35" s="54">
        <v>41.35</v>
      </c>
    </row>
    <row r="36" spans="1:4" x14ac:dyDescent="0.2">
      <c r="A36" s="53">
        <v>12</v>
      </c>
      <c r="B36" s="51" t="s">
        <v>75</v>
      </c>
      <c r="C36" s="51" t="s">
        <v>15</v>
      </c>
      <c r="D36" s="54">
        <v>41.1</v>
      </c>
    </row>
    <row r="37" spans="1:4" x14ac:dyDescent="0.2">
      <c r="A37" s="53">
        <v>13</v>
      </c>
      <c r="B37" s="51" t="s">
        <v>86</v>
      </c>
      <c r="C37" s="51" t="s">
        <v>60</v>
      </c>
      <c r="D37" s="54">
        <v>41.06</v>
      </c>
    </row>
    <row r="38" spans="1:4" x14ac:dyDescent="0.2">
      <c r="A38" s="53">
        <v>14</v>
      </c>
      <c r="B38" s="51" t="s">
        <v>364</v>
      </c>
      <c r="C38" s="51" t="s">
        <v>17</v>
      </c>
      <c r="D38" s="54">
        <v>40.9</v>
      </c>
    </row>
    <row r="39" spans="1:4" x14ac:dyDescent="0.2">
      <c r="A39" s="53">
        <v>15</v>
      </c>
      <c r="B39" s="51" t="s">
        <v>74</v>
      </c>
      <c r="C39" s="51" t="s">
        <v>53</v>
      </c>
      <c r="D39" s="54">
        <v>40.54</v>
      </c>
    </row>
    <row r="40" spans="1:4" x14ac:dyDescent="0.2">
      <c r="A40" s="53">
        <v>16</v>
      </c>
      <c r="B40" s="51" t="s">
        <v>68</v>
      </c>
      <c r="C40" s="51" t="s">
        <v>17</v>
      </c>
      <c r="D40" s="54">
        <v>40.18</v>
      </c>
    </row>
    <row r="41" spans="1:4" x14ac:dyDescent="0.2">
      <c r="A41" s="53">
        <v>18</v>
      </c>
      <c r="B41" s="51" t="s">
        <v>79</v>
      </c>
      <c r="C41" s="51" t="s">
        <v>49</v>
      </c>
      <c r="D41" s="54">
        <v>39.28</v>
      </c>
    </row>
    <row r="42" spans="1:4" x14ac:dyDescent="0.2">
      <c r="A42" s="53">
        <v>19</v>
      </c>
      <c r="B42" s="51" t="s">
        <v>70</v>
      </c>
      <c r="C42" s="51" t="s">
        <v>19</v>
      </c>
      <c r="D42" s="54">
        <v>39.130000000000003</v>
      </c>
    </row>
    <row r="43" spans="1:4" x14ac:dyDescent="0.2">
      <c r="A43" s="53">
        <v>20</v>
      </c>
      <c r="B43" s="51" t="s">
        <v>87</v>
      </c>
      <c r="C43" s="51" t="s">
        <v>59</v>
      </c>
      <c r="D43" s="54">
        <v>38.97</v>
      </c>
    </row>
    <row r="44" spans="1:4" x14ac:dyDescent="0.2">
      <c r="A44" s="53">
        <v>21</v>
      </c>
      <c r="B44" s="51" t="s">
        <v>85</v>
      </c>
      <c r="C44" s="51" t="s">
        <v>59</v>
      </c>
      <c r="D44" s="54">
        <v>38.93</v>
      </c>
    </row>
    <row r="45" spans="1:4" x14ac:dyDescent="0.2">
      <c r="A45" s="53">
        <v>22</v>
      </c>
      <c r="B45" s="51" t="s">
        <v>73</v>
      </c>
      <c r="C45" s="51" t="s">
        <v>49</v>
      </c>
      <c r="D45" s="54">
        <v>38.28</v>
      </c>
    </row>
    <row r="46" spans="1:4" x14ac:dyDescent="0.2">
      <c r="A46" s="53">
        <v>23</v>
      </c>
      <c r="B46" s="51" t="s">
        <v>69</v>
      </c>
      <c r="C46" s="51" t="s">
        <v>50</v>
      </c>
      <c r="D46" s="54">
        <v>38.119999999999997</v>
      </c>
    </row>
    <row r="47" spans="1:4" x14ac:dyDescent="0.2">
      <c r="A47" s="53">
        <v>24</v>
      </c>
      <c r="B47" s="51" t="s">
        <v>64</v>
      </c>
      <c r="C47" s="51" t="s">
        <v>46</v>
      </c>
      <c r="D47" s="54">
        <v>38.11</v>
      </c>
    </row>
    <row r="48" spans="1:4" x14ac:dyDescent="0.2">
      <c r="A48" s="53">
        <v>25</v>
      </c>
      <c r="B48" s="51" t="s">
        <v>90</v>
      </c>
      <c r="C48" s="51" t="s">
        <v>61</v>
      </c>
      <c r="D48" s="54">
        <v>38.01</v>
      </c>
    </row>
    <row r="49" spans="1:8" x14ac:dyDescent="0.2">
      <c r="A49" s="53">
        <v>26</v>
      </c>
      <c r="B49" s="51" t="s">
        <v>67</v>
      </c>
      <c r="C49" s="51" t="s">
        <v>49</v>
      </c>
      <c r="D49" s="54">
        <v>36.26</v>
      </c>
    </row>
    <row r="50" spans="1:8" s="58" customFormat="1" x14ac:dyDescent="0.2">
      <c r="A50" s="53">
        <v>27</v>
      </c>
      <c r="B50" s="51" t="s">
        <v>91</v>
      </c>
      <c r="C50" s="51" t="s">
        <v>62</v>
      </c>
      <c r="D50" s="54">
        <v>35.82</v>
      </c>
      <c r="F50" s="59"/>
    </row>
    <row r="51" spans="1:8" x14ac:dyDescent="0.2">
      <c r="A51" s="53">
        <v>28</v>
      </c>
      <c r="B51" s="51" t="s">
        <v>71</v>
      </c>
      <c r="C51" s="51" t="s">
        <v>51</v>
      </c>
      <c r="D51" s="54">
        <v>35.03</v>
      </c>
    </row>
    <row r="52" spans="1:8" x14ac:dyDescent="0.2">
      <c r="A52" s="53">
        <v>29</v>
      </c>
      <c r="B52" s="51" t="s">
        <v>88</v>
      </c>
      <c r="C52" s="51" t="s">
        <v>22</v>
      </c>
      <c r="D52" s="54">
        <v>34.53</v>
      </c>
    </row>
    <row r="53" spans="1:8" x14ac:dyDescent="0.2">
      <c r="A53" s="53">
        <v>30</v>
      </c>
      <c r="B53" s="51" t="s">
        <v>84</v>
      </c>
      <c r="C53" s="51" t="s">
        <v>58</v>
      </c>
      <c r="D53" s="54">
        <v>34</v>
      </c>
    </row>
    <row r="54" spans="1:8" x14ac:dyDescent="0.2">
      <c r="A54" s="53">
        <v>31</v>
      </c>
      <c r="B54" s="51" t="s">
        <v>63</v>
      </c>
      <c r="C54" s="51" t="s">
        <v>45</v>
      </c>
      <c r="D54" s="54">
        <v>33.33</v>
      </c>
    </row>
    <row r="56" spans="1:8" x14ac:dyDescent="0.2">
      <c r="D56" s="54"/>
    </row>
    <row r="57" spans="1:8" x14ac:dyDescent="0.2">
      <c r="A57" s="65" t="s">
        <v>338</v>
      </c>
      <c r="B57" s="48" t="s">
        <v>3</v>
      </c>
      <c r="D57" s="50" t="s">
        <v>1</v>
      </c>
      <c r="F57" s="52" t="s">
        <v>358</v>
      </c>
      <c r="H57" s="51">
        <v>5</v>
      </c>
    </row>
    <row r="58" spans="1:8" x14ac:dyDescent="0.2">
      <c r="A58" s="53">
        <v>1</v>
      </c>
      <c r="B58" s="51" t="s">
        <v>198</v>
      </c>
      <c r="C58" s="51" t="s">
        <v>361</v>
      </c>
      <c r="D58" s="54">
        <v>41.13</v>
      </c>
    </row>
    <row r="59" spans="1:8" x14ac:dyDescent="0.2">
      <c r="A59" s="53">
        <v>2</v>
      </c>
      <c r="B59" s="51" t="s">
        <v>197</v>
      </c>
      <c r="C59" s="51" t="s">
        <v>361</v>
      </c>
      <c r="D59" s="54">
        <v>40</v>
      </c>
    </row>
    <row r="60" spans="1:8" x14ac:dyDescent="0.2">
      <c r="A60" s="53">
        <v>3</v>
      </c>
      <c r="B60" s="51" t="s">
        <v>196</v>
      </c>
      <c r="C60" s="51" t="s">
        <v>168</v>
      </c>
      <c r="D60" s="54">
        <v>39.92</v>
      </c>
    </row>
    <row r="61" spans="1:8" x14ac:dyDescent="0.2">
      <c r="A61" s="53">
        <v>4</v>
      </c>
      <c r="B61" s="51" t="s">
        <v>194</v>
      </c>
      <c r="C61" s="51" t="s">
        <v>195</v>
      </c>
      <c r="D61" s="54">
        <v>39.6</v>
      </c>
    </row>
    <row r="62" spans="1:8" x14ac:dyDescent="0.2">
      <c r="A62" s="53">
        <v>5</v>
      </c>
      <c r="B62" s="51" t="s">
        <v>193</v>
      </c>
      <c r="C62" s="51" t="s">
        <v>109</v>
      </c>
      <c r="D62" s="54">
        <v>39.53</v>
      </c>
    </row>
    <row r="63" spans="1:8" x14ac:dyDescent="0.2">
      <c r="A63" s="53">
        <v>6</v>
      </c>
      <c r="B63" s="51" t="s">
        <v>191</v>
      </c>
      <c r="C63" s="51" t="s">
        <v>192</v>
      </c>
      <c r="D63" s="54">
        <v>39.479999999999997</v>
      </c>
    </row>
    <row r="64" spans="1:8" x14ac:dyDescent="0.2">
      <c r="A64" s="53">
        <v>7</v>
      </c>
      <c r="B64" s="51" t="s">
        <v>190</v>
      </c>
      <c r="C64" s="51" t="s">
        <v>185</v>
      </c>
      <c r="D64" s="54">
        <v>39.200000000000003</v>
      </c>
    </row>
    <row r="65" spans="1:4" x14ac:dyDescent="0.2">
      <c r="A65" s="53">
        <v>8</v>
      </c>
      <c r="B65" s="51" t="s">
        <v>189</v>
      </c>
      <c r="C65" s="51" t="s">
        <v>15</v>
      </c>
      <c r="D65" s="54">
        <v>39.119999999999997</v>
      </c>
    </row>
    <row r="66" spans="1:4" x14ac:dyDescent="0.2">
      <c r="A66" s="53">
        <v>9</v>
      </c>
      <c r="B66" s="51" t="s">
        <v>188</v>
      </c>
      <c r="C66" s="51" t="s">
        <v>162</v>
      </c>
      <c r="D66" s="54">
        <v>38.909999999999997</v>
      </c>
    </row>
    <row r="67" spans="1:4" x14ac:dyDescent="0.2">
      <c r="A67" s="53">
        <v>10</v>
      </c>
      <c r="B67" s="51" t="s">
        <v>186</v>
      </c>
      <c r="C67" s="51" t="s">
        <v>187</v>
      </c>
      <c r="D67" s="54">
        <v>38.44</v>
      </c>
    </row>
    <row r="68" spans="1:4" x14ac:dyDescent="0.2">
      <c r="A68" s="53">
        <v>11</v>
      </c>
      <c r="B68" s="51" t="s">
        <v>184</v>
      </c>
      <c r="C68" s="51" t="s">
        <v>185</v>
      </c>
      <c r="D68" s="54">
        <v>38.15</v>
      </c>
    </row>
    <row r="69" spans="1:4" x14ac:dyDescent="0.2">
      <c r="A69" s="53">
        <v>12</v>
      </c>
      <c r="B69" s="51" t="s">
        <v>183</v>
      </c>
      <c r="C69" s="51" t="s">
        <v>174</v>
      </c>
      <c r="D69" s="54">
        <v>38.01</v>
      </c>
    </row>
    <row r="70" spans="1:4" x14ac:dyDescent="0.2">
      <c r="A70" s="53">
        <v>13</v>
      </c>
      <c r="B70" s="51" t="s">
        <v>181</v>
      </c>
      <c r="C70" s="51" t="s">
        <v>15</v>
      </c>
      <c r="D70" s="54">
        <v>38</v>
      </c>
    </row>
    <row r="71" spans="1:4" x14ac:dyDescent="0.2">
      <c r="A71" s="53">
        <v>14</v>
      </c>
      <c r="B71" s="51" t="s">
        <v>182</v>
      </c>
      <c r="C71" s="51" t="s">
        <v>23</v>
      </c>
      <c r="D71" s="54">
        <v>38</v>
      </c>
    </row>
    <row r="72" spans="1:4" x14ac:dyDescent="0.2">
      <c r="A72" s="53">
        <v>15</v>
      </c>
      <c r="B72" s="51" t="s">
        <v>180</v>
      </c>
      <c r="C72" s="51" t="s">
        <v>166</v>
      </c>
      <c r="D72" s="54">
        <v>37.6</v>
      </c>
    </row>
    <row r="73" spans="1:4" x14ac:dyDescent="0.2">
      <c r="A73" s="53">
        <v>16</v>
      </c>
      <c r="B73" s="51" t="s">
        <v>179</v>
      </c>
      <c r="C73" s="51" t="s">
        <v>164</v>
      </c>
      <c r="D73" s="54">
        <v>37.47</v>
      </c>
    </row>
    <row r="74" spans="1:4" x14ac:dyDescent="0.2">
      <c r="A74" s="53">
        <v>17</v>
      </c>
      <c r="B74" s="51" t="s">
        <v>178</v>
      </c>
      <c r="C74" s="51" t="s">
        <v>57</v>
      </c>
      <c r="D74" s="54">
        <v>37.39</v>
      </c>
    </row>
    <row r="75" spans="1:4" x14ac:dyDescent="0.2">
      <c r="A75" s="53">
        <v>18</v>
      </c>
      <c r="B75" s="51" t="s">
        <v>177</v>
      </c>
      <c r="C75" s="51" t="s">
        <v>15</v>
      </c>
      <c r="D75" s="54">
        <v>37.229999999999997</v>
      </c>
    </row>
    <row r="76" spans="1:4" x14ac:dyDescent="0.2">
      <c r="A76" s="53">
        <v>19</v>
      </c>
      <c r="B76" s="51" t="s">
        <v>176</v>
      </c>
      <c r="C76" s="51" t="s">
        <v>164</v>
      </c>
      <c r="D76" s="54">
        <v>37</v>
      </c>
    </row>
    <row r="77" spans="1:4" x14ac:dyDescent="0.2">
      <c r="A77" s="53">
        <v>20</v>
      </c>
      <c r="B77" s="51" t="s">
        <v>175</v>
      </c>
      <c r="C77" s="51" t="s">
        <v>115</v>
      </c>
      <c r="D77" s="54">
        <v>36.840000000000003</v>
      </c>
    </row>
    <row r="78" spans="1:4" x14ac:dyDescent="0.2">
      <c r="A78" s="53">
        <v>21</v>
      </c>
      <c r="B78" s="51" t="s">
        <v>173</v>
      </c>
      <c r="C78" s="51" t="s">
        <v>174</v>
      </c>
      <c r="D78" s="54">
        <v>36.770000000000003</v>
      </c>
    </row>
    <row r="79" spans="1:4" x14ac:dyDescent="0.2">
      <c r="A79" s="53">
        <v>22</v>
      </c>
      <c r="B79" s="51" t="s">
        <v>172</v>
      </c>
      <c r="C79" s="51" t="s">
        <v>12</v>
      </c>
      <c r="D79" s="54">
        <v>36.67</v>
      </c>
    </row>
    <row r="80" spans="1:4" x14ac:dyDescent="0.2">
      <c r="A80" s="53">
        <v>23</v>
      </c>
      <c r="B80" s="51" t="s">
        <v>171</v>
      </c>
      <c r="C80" s="51" t="s">
        <v>23</v>
      </c>
      <c r="D80" s="54">
        <v>36.659999999999997</v>
      </c>
    </row>
    <row r="81" spans="1:4" x14ac:dyDescent="0.2">
      <c r="A81" s="53">
        <v>24</v>
      </c>
      <c r="B81" s="51" t="s">
        <v>170</v>
      </c>
      <c r="C81" s="51" t="s">
        <v>115</v>
      </c>
      <c r="D81" s="54">
        <v>36.520000000000003</v>
      </c>
    </row>
    <row r="82" spans="1:4" x14ac:dyDescent="0.2">
      <c r="A82" s="53">
        <v>25</v>
      </c>
      <c r="B82" s="51" t="s">
        <v>169</v>
      </c>
      <c r="C82" s="51" t="s">
        <v>147</v>
      </c>
      <c r="D82" s="54">
        <v>36.369999999999997</v>
      </c>
    </row>
    <row r="83" spans="1:4" x14ac:dyDescent="0.2">
      <c r="A83" s="53">
        <v>26</v>
      </c>
      <c r="B83" s="51" t="s">
        <v>167</v>
      </c>
      <c r="C83" s="51" t="s">
        <v>168</v>
      </c>
      <c r="D83" s="54">
        <v>36.270000000000003</v>
      </c>
    </row>
    <row r="84" spans="1:4" x14ac:dyDescent="0.2">
      <c r="A84" s="53">
        <v>27</v>
      </c>
      <c r="B84" s="51" t="s">
        <v>165</v>
      </c>
      <c r="C84" s="51" t="s">
        <v>166</v>
      </c>
      <c r="D84" s="54">
        <v>36.06</v>
      </c>
    </row>
    <row r="85" spans="1:4" x14ac:dyDescent="0.2">
      <c r="A85" s="53">
        <v>28</v>
      </c>
      <c r="B85" s="51" t="s">
        <v>163</v>
      </c>
      <c r="C85" s="51" t="s">
        <v>164</v>
      </c>
      <c r="D85" s="54">
        <v>36</v>
      </c>
    </row>
    <row r="86" spans="1:4" x14ac:dyDescent="0.2">
      <c r="A86" s="53">
        <v>29</v>
      </c>
      <c r="B86" s="51" t="s">
        <v>159</v>
      </c>
      <c r="C86" s="51" t="s">
        <v>160</v>
      </c>
      <c r="D86" s="54">
        <v>35.61</v>
      </c>
    </row>
    <row r="87" spans="1:4" x14ac:dyDescent="0.2">
      <c r="A87" s="53">
        <v>30</v>
      </c>
      <c r="B87" s="51" t="s">
        <v>161</v>
      </c>
      <c r="C87" s="51" t="s">
        <v>162</v>
      </c>
      <c r="D87" s="54">
        <v>35.61</v>
      </c>
    </row>
    <row r="88" spans="1:4" x14ac:dyDescent="0.2">
      <c r="A88" s="53">
        <v>31</v>
      </c>
      <c r="B88" s="51" t="s">
        <v>158</v>
      </c>
      <c r="C88" s="51" t="s">
        <v>98</v>
      </c>
      <c r="D88" s="54">
        <v>35.22</v>
      </c>
    </row>
    <row r="89" spans="1:4" x14ac:dyDescent="0.2">
      <c r="A89" s="53">
        <v>32</v>
      </c>
      <c r="B89" s="51" t="s">
        <v>156</v>
      </c>
      <c r="C89" s="51" t="s">
        <v>157</v>
      </c>
      <c r="D89" s="54">
        <v>33.840000000000003</v>
      </c>
    </row>
    <row r="90" spans="1:4" x14ac:dyDescent="0.2">
      <c r="A90" s="53">
        <v>33</v>
      </c>
      <c r="B90" s="51" t="s">
        <v>154</v>
      </c>
      <c r="C90" s="51" t="s">
        <v>155</v>
      </c>
      <c r="D90" s="54">
        <v>33.72</v>
      </c>
    </row>
    <row r="91" spans="1:4" x14ac:dyDescent="0.2">
      <c r="A91" s="53">
        <v>34</v>
      </c>
      <c r="B91" s="51" t="s">
        <v>152</v>
      </c>
      <c r="C91" s="51" t="s">
        <v>153</v>
      </c>
      <c r="D91" s="54">
        <v>33.47</v>
      </c>
    </row>
    <row r="92" spans="1:4" x14ac:dyDescent="0.2">
      <c r="A92" s="53">
        <v>35</v>
      </c>
      <c r="B92" s="51" t="s">
        <v>151</v>
      </c>
      <c r="C92" s="51" t="s">
        <v>98</v>
      </c>
      <c r="D92" s="54">
        <v>33.119999999999997</v>
      </c>
    </row>
    <row r="93" spans="1:4" x14ac:dyDescent="0.2">
      <c r="A93" s="53">
        <v>36</v>
      </c>
      <c r="B93" s="51" t="s">
        <v>150</v>
      </c>
      <c r="C93" s="51" t="s">
        <v>8</v>
      </c>
      <c r="D93" s="54">
        <v>33.090000000000003</v>
      </c>
    </row>
    <row r="94" spans="1:4" x14ac:dyDescent="0.2">
      <c r="A94" s="53">
        <v>37</v>
      </c>
      <c r="B94" s="51" t="s">
        <v>148</v>
      </c>
      <c r="C94" s="51" t="s">
        <v>149</v>
      </c>
      <c r="D94" s="54">
        <v>32.5</v>
      </c>
    </row>
    <row r="96" spans="1:4" x14ac:dyDescent="0.2">
      <c r="A96" s="66"/>
      <c r="C96" s="49"/>
    </row>
    <row r="97" spans="1:8" x14ac:dyDescent="0.2">
      <c r="A97" s="65" t="s">
        <v>339</v>
      </c>
      <c r="B97" s="48" t="s">
        <v>4</v>
      </c>
      <c r="D97" s="50" t="s">
        <v>1</v>
      </c>
      <c r="F97" s="52" t="s">
        <v>358</v>
      </c>
      <c r="H97" s="51">
        <v>5</v>
      </c>
    </row>
    <row r="98" spans="1:8" ht="11.45" customHeight="1" x14ac:dyDescent="0.2">
      <c r="A98" s="53">
        <v>1</v>
      </c>
      <c r="B98" s="67" t="s">
        <v>333</v>
      </c>
      <c r="C98" s="56" t="s">
        <v>22</v>
      </c>
      <c r="D98" s="57">
        <v>38</v>
      </c>
    </row>
    <row r="99" spans="1:8" ht="11.45" customHeight="1" x14ac:dyDescent="0.2">
      <c r="A99" s="53">
        <v>2</v>
      </c>
      <c r="B99" s="56" t="s">
        <v>143</v>
      </c>
      <c r="C99" s="56" t="s">
        <v>115</v>
      </c>
      <c r="D99" s="57">
        <v>38</v>
      </c>
    </row>
    <row r="100" spans="1:8" ht="11.45" customHeight="1" x14ac:dyDescent="0.2">
      <c r="A100" s="53">
        <v>3</v>
      </c>
      <c r="B100" s="56" t="s">
        <v>142</v>
      </c>
      <c r="C100" s="56" t="s">
        <v>9</v>
      </c>
      <c r="D100" s="57">
        <v>37.89</v>
      </c>
    </row>
    <row r="101" spans="1:8" ht="11.45" customHeight="1" x14ac:dyDescent="0.2">
      <c r="A101" s="53">
        <v>4</v>
      </c>
      <c r="B101" s="56" t="s">
        <v>141</v>
      </c>
      <c r="C101" s="56" t="s">
        <v>133</v>
      </c>
      <c r="D101" s="57">
        <v>37.869999999999997</v>
      </c>
    </row>
    <row r="102" spans="1:8" ht="11.45" customHeight="1" x14ac:dyDescent="0.2">
      <c r="A102" s="53">
        <v>5</v>
      </c>
      <c r="B102" s="56" t="s">
        <v>140</v>
      </c>
      <c r="C102" s="56" t="s">
        <v>61</v>
      </c>
      <c r="D102" s="57">
        <v>37.61</v>
      </c>
    </row>
    <row r="103" spans="1:8" x14ac:dyDescent="0.2">
      <c r="A103" s="53">
        <v>6</v>
      </c>
      <c r="B103" s="56" t="s">
        <v>139</v>
      </c>
      <c r="C103" s="56" t="s">
        <v>19</v>
      </c>
      <c r="D103" s="57">
        <v>37.549999999999997</v>
      </c>
    </row>
    <row r="104" spans="1:8" x14ac:dyDescent="0.2">
      <c r="A104" s="53">
        <v>7</v>
      </c>
      <c r="B104" s="56" t="s">
        <v>138</v>
      </c>
      <c r="C104" s="56" t="s">
        <v>362</v>
      </c>
      <c r="D104" s="57">
        <v>37.49</v>
      </c>
    </row>
    <row r="105" spans="1:8" x14ac:dyDescent="0.2">
      <c r="A105" s="53">
        <v>8</v>
      </c>
      <c r="B105" s="56" t="s">
        <v>135</v>
      </c>
      <c r="C105" s="56" t="s">
        <v>22</v>
      </c>
      <c r="D105" s="57">
        <v>37.42</v>
      </c>
    </row>
    <row r="106" spans="1:8" x14ac:dyDescent="0.2">
      <c r="A106" s="53">
        <v>9</v>
      </c>
      <c r="B106" s="56" t="s">
        <v>136</v>
      </c>
      <c r="C106" s="56" t="s">
        <v>137</v>
      </c>
      <c r="D106" s="57">
        <v>37.42</v>
      </c>
    </row>
    <row r="107" spans="1:8" x14ac:dyDescent="0.2">
      <c r="A107" s="53">
        <v>10</v>
      </c>
      <c r="B107" s="56" t="s">
        <v>134</v>
      </c>
      <c r="C107" s="56" t="s">
        <v>17</v>
      </c>
      <c r="D107" s="57">
        <v>37.32</v>
      </c>
    </row>
    <row r="108" spans="1:8" x14ac:dyDescent="0.2">
      <c r="A108" s="53">
        <v>11</v>
      </c>
      <c r="B108" s="56" t="s">
        <v>132</v>
      </c>
      <c r="C108" s="56" t="s">
        <v>133</v>
      </c>
      <c r="D108" s="57">
        <v>37.25</v>
      </c>
    </row>
    <row r="109" spans="1:8" x14ac:dyDescent="0.2">
      <c r="A109" s="53">
        <v>12</v>
      </c>
      <c r="B109" s="56" t="s">
        <v>130</v>
      </c>
      <c r="C109" s="56" t="s">
        <v>62</v>
      </c>
      <c r="D109" s="57">
        <v>37.229999999999997</v>
      </c>
    </row>
    <row r="110" spans="1:8" x14ac:dyDescent="0.2">
      <c r="A110" s="53">
        <v>13</v>
      </c>
      <c r="B110" s="56" t="s">
        <v>131</v>
      </c>
      <c r="C110" s="56" t="s">
        <v>62</v>
      </c>
      <c r="D110" s="57">
        <v>37.229999999999997</v>
      </c>
    </row>
    <row r="111" spans="1:8" x14ac:dyDescent="0.2">
      <c r="A111" s="53">
        <v>14</v>
      </c>
      <c r="B111" s="56" t="s">
        <v>129</v>
      </c>
      <c r="C111" s="56" t="s">
        <v>14</v>
      </c>
      <c r="D111" s="57">
        <v>37.06</v>
      </c>
    </row>
    <row r="112" spans="1:8" x14ac:dyDescent="0.2">
      <c r="A112" s="53">
        <v>15</v>
      </c>
      <c r="B112" s="56" t="s">
        <v>127</v>
      </c>
      <c r="C112" s="56" t="s">
        <v>128</v>
      </c>
      <c r="D112" s="57">
        <v>37.020000000000003</v>
      </c>
    </row>
    <row r="113" spans="1:4" x14ac:dyDescent="0.2">
      <c r="A113" s="53">
        <v>16</v>
      </c>
      <c r="B113" s="56" t="s">
        <v>126</v>
      </c>
      <c r="C113" s="56" t="s">
        <v>59</v>
      </c>
      <c r="D113" s="57">
        <v>36.659999999999997</v>
      </c>
    </row>
    <row r="114" spans="1:4" x14ac:dyDescent="0.2">
      <c r="A114" s="53">
        <v>17</v>
      </c>
      <c r="B114" s="56" t="s">
        <v>125</v>
      </c>
      <c r="C114" s="56" t="s">
        <v>49</v>
      </c>
      <c r="D114" s="57">
        <v>36.5</v>
      </c>
    </row>
    <row r="115" spans="1:4" x14ac:dyDescent="0.2">
      <c r="A115" s="53">
        <v>18</v>
      </c>
      <c r="B115" s="56" t="s">
        <v>124</v>
      </c>
      <c r="C115" s="56" t="s">
        <v>62</v>
      </c>
      <c r="D115" s="57">
        <v>36.450000000000003</v>
      </c>
    </row>
    <row r="116" spans="1:4" x14ac:dyDescent="0.2">
      <c r="A116" s="53">
        <v>19</v>
      </c>
      <c r="B116" s="56" t="s">
        <v>123</v>
      </c>
      <c r="C116" s="56" t="s">
        <v>22</v>
      </c>
      <c r="D116" s="57">
        <v>36.44</v>
      </c>
    </row>
    <row r="117" spans="1:4" x14ac:dyDescent="0.2">
      <c r="A117" s="53">
        <v>20</v>
      </c>
      <c r="B117" s="56" t="s">
        <v>122</v>
      </c>
      <c r="C117" s="56" t="s">
        <v>49</v>
      </c>
      <c r="D117" s="57">
        <v>36.29</v>
      </c>
    </row>
    <row r="118" spans="1:4" x14ac:dyDescent="0.2">
      <c r="A118" s="53">
        <v>21</v>
      </c>
      <c r="B118" s="56" t="s">
        <v>121</v>
      </c>
      <c r="C118" s="56" t="s">
        <v>19</v>
      </c>
      <c r="D118" s="57">
        <v>36.17</v>
      </c>
    </row>
    <row r="119" spans="1:4" x14ac:dyDescent="0.2">
      <c r="A119" s="53">
        <v>22</v>
      </c>
      <c r="B119" s="56" t="s">
        <v>119</v>
      </c>
      <c r="C119" s="56" t="s">
        <v>120</v>
      </c>
      <c r="D119" s="57">
        <v>35.76</v>
      </c>
    </row>
    <row r="120" spans="1:4" x14ac:dyDescent="0.2">
      <c r="A120" s="53">
        <v>23</v>
      </c>
      <c r="B120" s="56" t="s">
        <v>118</v>
      </c>
      <c r="C120" s="56" t="s">
        <v>59</v>
      </c>
      <c r="D120" s="57">
        <v>35.64</v>
      </c>
    </row>
    <row r="121" spans="1:4" x14ac:dyDescent="0.2">
      <c r="A121" s="53">
        <v>24</v>
      </c>
      <c r="B121" s="56" t="s">
        <v>116</v>
      </c>
      <c r="C121" s="56" t="s">
        <v>117</v>
      </c>
      <c r="D121" s="57">
        <v>35.53</v>
      </c>
    </row>
    <row r="122" spans="1:4" x14ac:dyDescent="0.2">
      <c r="A122" s="53">
        <v>25</v>
      </c>
      <c r="B122" s="56" t="s">
        <v>114</v>
      </c>
      <c r="C122" s="56" t="s">
        <v>115</v>
      </c>
      <c r="D122" s="57">
        <v>35.5</v>
      </c>
    </row>
    <row r="123" spans="1:4" x14ac:dyDescent="0.2">
      <c r="A123" s="53">
        <v>26</v>
      </c>
      <c r="B123" s="56" t="s">
        <v>112</v>
      </c>
      <c r="C123" s="56" t="s">
        <v>113</v>
      </c>
      <c r="D123" s="57">
        <v>35.200000000000003</v>
      </c>
    </row>
    <row r="124" spans="1:4" x14ac:dyDescent="0.2">
      <c r="A124" s="53">
        <v>27</v>
      </c>
      <c r="B124" s="56" t="s">
        <v>110</v>
      </c>
      <c r="C124" s="56" t="s">
        <v>109</v>
      </c>
      <c r="D124" s="57">
        <v>35.049999999999997</v>
      </c>
    </row>
    <row r="125" spans="1:4" x14ac:dyDescent="0.2">
      <c r="A125" s="53">
        <v>28</v>
      </c>
      <c r="B125" s="56" t="s">
        <v>111</v>
      </c>
      <c r="C125" s="56" t="s">
        <v>17</v>
      </c>
      <c r="D125" s="57">
        <v>35.049999999999997</v>
      </c>
    </row>
    <row r="126" spans="1:4" x14ac:dyDescent="0.2">
      <c r="A126" s="53">
        <v>29</v>
      </c>
      <c r="B126" s="56" t="s">
        <v>108</v>
      </c>
      <c r="C126" s="56" t="s">
        <v>109</v>
      </c>
      <c r="D126" s="57">
        <v>34.82</v>
      </c>
    </row>
    <row r="127" spans="1:4" x14ac:dyDescent="0.2">
      <c r="A127" s="53">
        <v>30</v>
      </c>
      <c r="B127" s="56" t="s">
        <v>107</v>
      </c>
      <c r="C127" s="56" t="s">
        <v>15</v>
      </c>
      <c r="D127" s="57">
        <v>34.75</v>
      </c>
    </row>
    <row r="128" spans="1:4" x14ac:dyDescent="0.2">
      <c r="A128" s="53">
        <v>31</v>
      </c>
      <c r="B128" s="56" t="s">
        <v>105</v>
      </c>
      <c r="C128" s="56" t="s">
        <v>106</v>
      </c>
      <c r="D128" s="57">
        <v>34.659999999999997</v>
      </c>
    </row>
    <row r="129" spans="1:8" x14ac:dyDescent="0.2">
      <c r="A129" s="53">
        <v>32</v>
      </c>
      <c r="B129" s="56" t="s">
        <v>104</v>
      </c>
      <c r="C129" s="56" t="s">
        <v>17</v>
      </c>
      <c r="D129" s="57">
        <v>34.56</v>
      </c>
    </row>
    <row r="130" spans="1:8" x14ac:dyDescent="0.2">
      <c r="A130" s="53">
        <v>33</v>
      </c>
      <c r="B130" s="56" t="s">
        <v>103</v>
      </c>
      <c r="C130" s="56" t="s">
        <v>20</v>
      </c>
      <c r="D130" s="57">
        <v>34.44</v>
      </c>
    </row>
    <row r="131" spans="1:8" x14ac:dyDescent="0.2">
      <c r="A131" s="53">
        <v>34</v>
      </c>
      <c r="B131" s="56" t="s">
        <v>102</v>
      </c>
      <c r="C131" s="56" t="s">
        <v>61</v>
      </c>
      <c r="D131" s="57">
        <v>34.229999999999997</v>
      </c>
    </row>
    <row r="132" spans="1:8" x14ac:dyDescent="0.2">
      <c r="A132" s="53">
        <v>35</v>
      </c>
      <c r="B132" s="56" t="s">
        <v>101</v>
      </c>
      <c r="C132" s="56" t="s">
        <v>12</v>
      </c>
      <c r="D132" s="57">
        <v>34.11</v>
      </c>
    </row>
    <row r="133" spans="1:8" x14ac:dyDescent="0.2">
      <c r="A133" s="53">
        <v>36</v>
      </c>
      <c r="B133" s="56" t="s">
        <v>99</v>
      </c>
      <c r="C133" s="56" t="s">
        <v>100</v>
      </c>
      <c r="D133" s="57">
        <v>33.97</v>
      </c>
    </row>
    <row r="134" spans="1:8" x14ac:dyDescent="0.2">
      <c r="A134" s="53">
        <v>37</v>
      </c>
      <c r="B134" s="56" t="s">
        <v>97</v>
      </c>
      <c r="C134" s="56" t="s">
        <v>98</v>
      </c>
      <c r="D134" s="57">
        <v>33.630000000000003</v>
      </c>
    </row>
    <row r="135" spans="1:8" x14ac:dyDescent="0.2">
      <c r="A135" s="53">
        <v>38</v>
      </c>
      <c r="B135" s="56" t="s">
        <v>95</v>
      </c>
      <c r="C135" s="56" t="s">
        <v>96</v>
      </c>
      <c r="D135" s="57">
        <v>32.39</v>
      </c>
    </row>
    <row r="136" spans="1:8" x14ac:dyDescent="0.2">
      <c r="A136" s="53">
        <v>39</v>
      </c>
      <c r="B136" s="56" t="s">
        <v>94</v>
      </c>
      <c r="C136" s="56" t="s">
        <v>49</v>
      </c>
      <c r="D136" s="57">
        <v>32.28</v>
      </c>
    </row>
    <row r="137" spans="1:8" x14ac:dyDescent="0.2">
      <c r="A137" s="53">
        <v>40</v>
      </c>
      <c r="B137" s="56" t="s">
        <v>92</v>
      </c>
      <c r="C137" s="56" t="s">
        <v>93</v>
      </c>
      <c r="D137" s="57">
        <v>31.53</v>
      </c>
    </row>
    <row r="138" spans="1:8" x14ac:dyDescent="0.2">
      <c r="A138" s="66"/>
      <c r="C138" s="49"/>
    </row>
    <row r="140" spans="1:8" x14ac:dyDescent="0.2">
      <c r="A140" s="65" t="s">
        <v>340</v>
      </c>
      <c r="B140" s="48" t="s">
        <v>0</v>
      </c>
      <c r="D140" s="50" t="s">
        <v>5</v>
      </c>
      <c r="F140" s="52" t="s">
        <v>359</v>
      </c>
      <c r="H140" s="51">
        <v>2</v>
      </c>
    </row>
    <row r="141" spans="1:8" x14ac:dyDescent="0.2">
      <c r="A141" s="53">
        <v>1</v>
      </c>
      <c r="B141" s="56" t="s">
        <v>37</v>
      </c>
      <c r="C141" s="56" t="s">
        <v>19</v>
      </c>
      <c r="D141" s="57" t="s">
        <v>206</v>
      </c>
    </row>
    <row r="142" spans="1:8" x14ac:dyDescent="0.2">
      <c r="A142" s="53">
        <v>2</v>
      </c>
      <c r="B142" s="56" t="s">
        <v>34</v>
      </c>
      <c r="C142" s="56" t="s">
        <v>15</v>
      </c>
      <c r="D142" s="57" t="s">
        <v>199</v>
      </c>
    </row>
    <row r="143" spans="1:8" x14ac:dyDescent="0.2">
      <c r="A143" s="66">
        <v>3</v>
      </c>
      <c r="B143" s="56" t="s">
        <v>33</v>
      </c>
      <c r="C143" s="56" t="s">
        <v>16</v>
      </c>
      <c r="D143" s="57" t="s">
        <v>209</v>
      </c>
    </row>
    <row r="144" spans="1:8" x14ac:dyDescent="0.2">
      <c r="A144" s="53">
        <v>4</v>
      </c>
      <c r="B144" s="56" t="s">
        <v>30</v>
      </c>
      <c r="C144" s="56" t="s">
        <v>14</v>
      </c>
      <c r="D144" s="57" t="s">
        <v>200</v>
      </c>
    </row>
    <row r="145" spans="1:8" x14ac:dyDescent="0.2">
      <c r="A145" s="53">
        <v>5</v>
      </c>
      <c r="B145" s="56" t="s">
        <v>31</v>
      </c>
      <c r="C145" s="56" t="s">
        <v>12</v>
      </c>
      <c r="D145" s="57" t="s">
        <v>208</v>
      </c>
    </row>
    <row r="146" spans="1:8" x14ac:dyDescent="0.2">
      <c r="A146" s="66">
        <v>6</v>
      </c>
      <c r="B146" s="56" t="s">
        <v>24</v>
      </c>
      <c r="C146" s="56" t="s">
        <v>8</v>
      </c>
      <c r="D146" s="57" t="s">
        <v>207</v>
      </c>
    </row>
    <row r="147" spans="1:8" x14ac:dyDescent="0.2">
      <c r="A147" s="53">
        <v>7</v>
      </c>
      <c r="B147" s="56" t="s">
        <v>32</v>
      </c>
      <c r="C147" s="56" t="s">
        <v>15</v>
      </c>
      <c r="D147" s="57" t="s">
        <v>144</v>
      </c>
    </row>
    <row r="148" spans="1:8" x14ac:dyDescent="0.2">
      <c r="A148" s="53">
        <v>8</v>
      </c>
      <c r="B148" s="56" t="s">
        <v>201</v>
      </c>
      <c r="C148" s="56" t="s">
        <v>17</v>
      </c>
      <c r="D148" s="57" t="s">
        <v>202</v>
      </c>
    </row>
    <row r="149" spans="1:8" x14ac:dyDescent="0.2">
      <c r="A149" s="66">
        <v>9</v>
      </c>
      <c r="B149" s="56" t="s">
        <v>26</v>
      </c>
      <c r="C149" s="56" t="s">
        <v>10</v>
      </c>
      <c r="D149" s="57" t="s">
        <v>205</v>
      </c>
    </row>
    <row r="150" spans="1:8" x14ac:dyDescent="0.2">
      <c r="A150" s="53">
        <v>10</v>
      </c>
      <c r="B150" s="56" t="s">
        <v>28</v>
      </c>
      <c r="C150" s="56" t="s">
        <v>12</v>
      </c>
      <c r="D150" s="57" t="s">
        <v>203</v>
      </c>
    </row>
    <row r="151" spans="1:8" x14ac:dyDescent="0.2">
      <c r="A151" s="53">
        <v>11</v>
      </c>
      <c r="B151" s="56" t="s">
        <v>25</v>
      </c>
      <c r="C151" s="56" t="s">
        <v>9</v>
      </c>
      <c r="D151" s="57" t="s">
        <v>204</v>
      </c>
    </row>
    <row r="153" spans="1:8" x14ac:dyDescent="0.2">
      <c r="A153" s="47" t="s">
        <v>341</v>
      </c>
      <c r="B153" s="48" t="s">
        <v>2</v>
      </c>
      <c r="C153" s="50"/>
      <c r="D153" s="50" t="s">
        <v>5</v>
      </c>
      <c r="F153" s="52" t="s">
        <v>356</v>
      </c>
      <c r="H153" s="51">
        <v>3</v>
      </c>
    </row>
    <row r="154" spans="1:8" x14ac:dyDescent="0.2">
      <c r="A154" s="53">
        <v>1</v>
      </c>
      <c r="B154" s="68" t="s">
        <v>77</v>
      </c>
      <c r="C154" s="68" t="s">
        <v>17</v>
      </c>
      <c r="D154" s="54" t="s">
        <v>235</v>
      </c>
    </row>
    <row r="155" spans="1:8" x14ac:dyDescent="0.2">
      <c r="A155" s="66">
        <v>2</v>
      </c>
      <c r="B155" s="68" t="s">
        <v>233</v>
      </c>
      <c r="C155" s="68" t="s">
        <v>17</v>
      </c>
      <c r="D155" s="54" t="s">
        <v>234</v>
      </c>
    </row>
    <row r="156" spans="1:8" x14ac:dyDescent="0.2">
      <c r="A156" s="53">
        <v>3</v>
      </c>
      <c r="B156" s="68" t="s">
        <v>86</v>
      </c>
      <c r="C156" s="68" t="s">
        <v>60</v>
      </c>
      <c r="D156" s="54" t="s">
        <v>232</v>
      </c>
    </row>
    <row r="157" spans="1:8" x14ac:dyDescent="0.2">
      <c r="A157" s="53">
        <v>4</v>
      </c>
      <c r="B157" s="68" t="s">
        <v>79</v>
      </c>
      <c r="C157" s="68" t="s">
        <v>49</v>
      </c>
      <c r="D157" s="54" t="s">
        <v>231</v>
      </c>
    </row>
    <row r="158" spans="1:8" x14ac:dyDescent="0.2">
      <c r="A158" s="66">
        <v>5</v>
      </c>
      <c r="B158" s="68" t="s">
        <v>66</v>
      </c>
      <c r="C158" s="68" t="s">
        <v>48</v>
      </c>
      <c r="D158" s="54" t="s">
        <v>230</v>
      </c>
    </row>
    <row r="159" spans="1:8" x14ac:dyDescent="0.2">
      <c r="A159" s="53">
        <v>6</v>
      </c>
      <c r="B159" s="68" t="s">
        <v>70</v>
      </c>
      <c r="C159" s="68" t="s">
        <v>19</v>
      </c>
      <c r="D159" s="54" t="s">
        <v>229</v>
      </c>
    </row>
    <row r="160" spans="1:8" x14ac:dyDescent="0.2">
      <c r="A160" s="53">
        <v>7</v>
      </c>
      <c r="B160" s="68" t="s">
        <v>75</v>
      </c>
      <c r="C160" s="68" t="s">
        <v>15</v>
      </c>
      <c r="D160" s="54" t="s">
        <v>228</v>
      </c>
    </row>
    <row r="161" spans="1:4" x14ac:dyDescent="0.2">
      <c r="A161" s="66">
        <v>8</v>
      </c>
      <c r="B161" s="68" t="s">
        <v>72</v>
      </c>
      <c r="C161" s="68" t="s">
        <v>52</v>
      </c>
      <c r="D161" s="54" t="s">
        <v>227</v>
      </c>
    </row>
    <row r="162" spans="1:4" x14ac:dyDescent="0.2">
      <c r="A162" s="53">
        <v>9</v>
      </c>
      <c r="B162" s="68" t="s">
        <v>224</v>
      </c>
      <c r="C162" s="68" t="s">
        <v>225</v>
      </c>
      <c r="D162" s="54" t="s">
        <v>226</v>
      </c>
    </row>
    <row r="163" spans="1:4" x14ac:dyDescent="0.2">
      <c r="A163" s="53">
        <v>10</v>
      </c>
      <c r="B163" s="68" t="s">
        <v>74</v>
      </c>
      <c r="C163" s="68" t="s">
        <v>53</v>
      </c>
      <c r="D163" s="54" t="s">
        <v>223</v>
      </c>
    </row>
    <row r="164" spans="1:4" x14ac:dyDescent="0.2">
      <c r="A164" s="66">
        <v>11</v>
      </c>
      <c r="B164" s="68" t="s">
        <v>89</v>
      </c>
      <c r="C164" s="68" t="s">
        <v>17</v>
      </c>
      <c r="D164" s="54" t="s">
        <v>222</v>
      </c>
    </row>
    <row r="165" spans="1:4" x14ac:dyDescent="0.2">
      <c r="A165" s="53">
        <v>12</v>
      </c>
      <c r="B165" s="68" t="s">
        <v>68</v>
      </c>
      <c r="C165" s="68" t="s">
        <v>17</v>
      </c>
      <c r="D165" s="54" t="s">
        <v>221</v>
      </c>
    </row>
    <row r="166" spans="1:4" x14ac:dyDescent="0.2">
      <c r="A166" s="53">
        <v>13</v>
      </c>
      <c r="B166" s="68" t="s">
        <v>85</v>
      </c>
      <c r="C166" s="68" t="s">
        <v>59</v>
      </c>
      <c r="D166" s="54" t="s">
        <v>220</v>
      </c>
    </row>
    <row r="167" spans="1:4" x14ac:dyDescent="0.2">
      <c r="A167" s="66">
        <v>14</v>
      </c>
      <c r="B167" s="68" t="s">
        <v>63</v>
      </c>
      <c r="C167" s="68" t="s">
        <v>45</v>
      </c>
      <c r="D167" s="54" t="s">
        <v>219</v>
      </c>
    </row>
    <row r="168" spans="1:4" x14ac:dyDescent="0.2">
      <c r="A168" s="53">
        <v>15</v>
      </c>
      <c r="B168" s="68" t="s">
        <v>73</v>
      </c>
      <c r="C168" s="68" t="s">
        <v>49</v>
      </c>
      <c r="D168" s="54" t="s">
        <v>218</v>
      </c>
    </row>
    <row r="169" spans="1:4" x14ac:dyDescent="0.2">
      <c r="A169" s="53">
        <v>16</v>
      </c>
      <c r="B169" s="68" t="s">
        <v>64</v>
      </c>
      <c r="C169" s="68" t="s">
        <v>46</v>
      </c>
      <c r="D169" s="54" t="s">
        <v>217</v>
      </c>
    </row>
    <row r="170" spans="1:4" x14ac:dyDescent="0.2">
      <c r="A170" s="66">
        <v>17</v>
      </c>
      <c r="B170" s="68" t="s">
        <v>76</v>
      </c>
      <c r="C170" s="68" t="s">
        <v>54</v>
      </c>
      <c r="D170" s="54" t="s">
        <v>216</v>
      </c>
    </row>
    <row r="171" spans="1:4" x14ac:dyDescent="0.2">
      <c r="A171" s="53">
        <v>18</v>
      </c>
      <c r="B171" s="68" t="s">
        <v>90</v>
      </c>
      <c r="C171" s="68" t="s">
        <v>61</v>
      </c>
      <c r="D171" s="54" t="s">
        <v>215</v>
      </c>
    </row>
    <row r="172" spans="1:4" x14ac:dyDescent="0.2">
      <c r="A172" s="53">
        <v>19</v>
      </c>
      <c r="B172" s="68" t="s">
        <v>213</v>
      </c>
      <c r="C172" s="68" t="s">
        <v>49</v>
      </c>
      <c r="D172" s="54" t="s">
        <v>214</v>
      </c>
    </row>
    <row r="173" spans="1:4" x14ac:dyDescent="0.2">
      <c r="A173" s="66">
        <v>20</v>
      </c>
      <c r="B173" s="68" t="s">
        <v>84</v>
      </c>
      <c r="C173" s="68" t="s">
        <v>58</v>
      </c>
      <c r="D173" s="54" t="s">
        <v>212</v>
      </c>
    </row>
    <row r="174" spans="1:4" x14ac:dyDescent="0.2">
      <c r="A174" s="53">
        <v>21</v>
      </c>
      <c r="B174" s="68" t="s">
        <v>67</v>
      </c>
      <c r="C174" s="68" t="s">
        <v>49</v>
      </c>
      <c r="D174" s="54" t="s">
        <v>211</v>
      </c>
    </row>
    <row r="175" spans="1:4" x14ac:dyDescent="0.2">
      <c r="A175" s="53">
        <v>22</v>
      </c>
      <c r="B175" s="68" t="s">
        <v>88</v>
      </c>
      <c r="C175" s="68" t="s">
        <v>22</v>
      </c>
      <c r="D175" s="54" t="s">
        <v>210</v>
      </c>
    </row>
    <row r="178" spans="1:8" x14ac:dyDescent="0.2">
      <c r="A178" s="65" t="s">
        <v>342</v>
      </c>
      <c r="B178" s="48" t="s">
        <v>3</v>
      </c>
      <c r="C178" s="50"/>
      <c r="D178" s="50" t="s">
        <v>5</v>
      </c>
      <c r="F178" s="52" t="s">
        <v>356</v>
      </c>
      <c r="H178" s="51">
        <v>3</v>
      </c>
    </row>
    <row r="179" spans="1:8" x14ac:dyDescent="0.2">
      <c r="A179" s="53">
        <v>1</v>
      </c>
      <c r="B179" s="51" t="s">
        <v>170</v>
      </c>
      <c r="C179" s="51" t="s">
        <v>115</v>
      </c>
      <c r="D179" s="69" t="s">
        <v>144</v>
      </c>
    </row>
    <row r="180" spans="1:8" x14ac:dyDescent="0.2">
      <c r="A180" s="53">
        <v>2</v>
      </c>
      <c r="B180" s="51" t="s">
        <v>183</v>
      </c>
      <c r="C180" s="51" t="s">
        <v>174</v>
      </c>
      <c r="D180" s="54" t="s">
        <v>256</v>
      </c>
    </row>
    <row r="181" spans="1:8" x14ac:dyDescent="0.2">
      <c r="A181" s="53">
        <v>3</v>
      </c>
      <c r="B181" s="51" t="s">
        <v>184</v>
      </c>
      <c r="C181" s="51" t="s">
        <v>185</v>
      </c>
      <c r="D181" s="54" t="s">
        <v>255</v>
      </c>
    </row>
    <row r="182" spans="1:8" x14ac:dyDescent="0.2">
      <c r="A182" s="53">
        <v>4</v>
      </c>
      <c r="B182" s="51" t="s">
        <v>180</v>
      </c>
      <c r="C182" s="51" t="s">
        <v>166</v>
      </c>
      <c r="D182" s="54" t="s">
        <v>254</v>
      </c>
    </row>
    <row r="183" spans="1:8" x14ac:dyDescent="0.2">
      <c r="A183" s="53">
        <v>5</v>
      </c>
      <c r="B183" s="51" t="s">
        <v>159</v>
      </c>
      <c r="C183" s="51" t="s">
        <v>160</v>
      </c>
      <c r="D183" s="54" t="s">
        <v>253</v>
      </c>
    </row>
    <row r="184" spans="1:8" x14ac:dyDescent="0.2">
      <c r="A184" s="53">
        <v>6</v>
      </c>
      <c r="B184" s="51" t="s">
        <v>177</v>
      </c>
      <c r="C184" s="51" t="s">
        <v>15</v>
      </c>
      <c r="D184" s="54" t="s">
        <v>252</v>
      </c>
    </row>
    <row r="185" spans="1:8" x14ac:dyDescent="0.2">
      <c r="A185" s="53">
        <v>7</v>
      </c>
      <c r="B185" s="51" t="s">
        <v>169</v>
      </c>
      <c r="C185" s="51" t="s">
        <v>147</v>
      </c>
      <c r="D185" s="54" t="s">
        <v>251</v>
      </c>
    </row>
    <row r="186" spans="1:8" x14ac:dyDescent="0.2">
      <c r="A186" s="53">
        <v>8</v>
      </c>
      <c r="B186" s="51" t="s">
        <v>167</v>
      </c>
      <c r="C186" s="51" t="s">
        <v>168</v>
      </c>
      <c r="D186" s="54" t="s">
        <v>250</v>
      </c>
    </row>
    <row r="187" spans="1:8" x14ac:dyDescent="0.2">
      <c r="A187" s="53">
        <v>9</v>
      </c>
      <c r="B187" s="51" t="s">
        <v>173</v>
      </c>
      <c r="C187" s="51" t="s">
        <v>174</v>
      </c>
      <c r="D187" s="54" t="s">
        <v>249</v>
      </c>
    </row>
    <row r="188" spans="1:8" x14ac:dyDescent="0.2">
      <c r="A188" s="53">
        <v>10</v>
      </c>
      <c r="B188" s="51" t="s">
        <v>165</v>
      </c>
      <c r="C188" s="51" t="s">
        <v>166</v>
      </c>
      <c r="D188" s="54" t="s">
        <v>248</v>
      </c>
    </row>
    <row r="189" spans="1:8" x14ac:dyDescent="0.2">
      <c r="A189" s="53">
        <v>11</v>
      </c>
      <c r="B189" s="51" t="s">
        <v>196</v>
      </c>
      <c r="C189" s="51" t="s">
        <v>168</v>
      </c>
      <c r="D189" s="69" t="s">
        <v>335</v>
      </c>
    </row>
    <row r="190" spans="1:8" x14ac:dyDescent="0.2">
      <c r="A190" s="53">
        <v>12</v>
      </c>
      <c r="B190" s="51" t="s">
        <v>190</v>
      </c>
      <c r="C190" s="51" t="s">
        <v>185</v>
      </c>
      <c r="D190" s="69" t="s">
        <v>334</v>
      </c>
    </row>
    <row r="191" spans="1:8" x14ac:dyDescent="0.2">
      <c r="A191" s="53">
        <v>13</v>
      </c>
      <c r="B191" s="51" t="s">
        <v>188</v>
      </c>
      <c r="C191" s="51" t="s">
        <v>162</v>
      </c>
      <c r="D191" s="54" t="s">
        <v>247</v>
      </c>
    </row>
    <row r="192" spans="1:8" x14ac:dyDescent="0.2">
      <c r="A192" s="53">
        <v>14</v>
      </c>
      <c r="B192" s="51" t="s">
        <v>171</v>
      </c>
      <c r="C192" s="51" t="s">
        <v>23</v>
      </c>
      <c r="D192" s="54" t="s">
        <v>246</v>
      </c>
    </row>
    <row r="193" spans="1:9" x14ac:dyDescent="0.2">
      <c r="A193" s="53">
        <v>15</v>
      </c>
      <c r="B193" s="51" t="s">
        <v>175</v>
      </c>
      <c r="C193" s="51" t="s">
        <v>115</v>
      </c>
      <c r="D193" s="54" t="s">
        <v>245</v>
      </c>
    </row>
    <row r="194" spans="1:9" x14ac:dyDescent="0.2">
      <c r="A194" s="53">
        <v>16</v>
      </c>
      <c r="B194" s="51" t="s">
        <v>150</v>
      </c>
      <c r="C194" s="51" t="s">
        <v>8</v>
      </c>
      <c r="D194" s="54" t="s">
        <v>244</v>
      </c>
    </row>
    <row r="195" spans="1:9" x14ac:dyDescent="0.2">
      <c r="A195" s="53">
        <v>17</v>
      </c>
      <c r="B195" s="51" t="s">
        <v>161</v>
      </c>
      <c r="C195" s="51" t="s">
        <v>162</v>
      </c>
      <c r="D195" s="54" t="s">
        <v>243</v>
      </c>
    </row>
    <row r="196" spans="1:9" x14ac:dyDescent="0.2">
      <c r="A196" s="53">
        <v>18</v>
      </c>
      <c r="B196" s="51" t="s">
        <v>151</v>
      </c>
      <c r="C196" s="51" t="s">
        <v>98</v>
      </c>
      <c r="D196" s="54" t="s">
        <v>242</v>
      </c>
    </row>
    <row r="197" spans="1:9" x14ac:dyDescent="0.2">
      <c r="A197" s="53">
        <v>19</v>
      </c>
      <c r="B197" s="51" t="s">
        <v>240</v>
      </c>
      <c r="C197" s="51" t="s">
        <v>164</v>
      </c>
      <c r="D197" s="54" t="s">
        <v>241</v>
      </c>
    </row>
    <row r="198" spans="1:9" x14ac:dyDescent="0.2">
      <c r="A198" s="53">
        <v>20</v>
      </c>
      <c r="B198" s="70" t="s">
        <v>154</v>
      </c>
      <c r="C198" s="70" t="s">
        <v>155</v>
      </c>
      <c r="D198" s="52" t="s">
        <v>241</v>
      </c>
    </row>
    <row r="199" spans="1:9" ht="15" x14ac:dyDescent="0.25">
      <c r="A199" s="53">
        <v>21</v>
      </c>
      <c r="B199" s="51" t="s">
        <v>156</v>
      </c>
      <c r="C199" s="51" t="s">
        <v>157</v>
      </c>
      <c r="D199" s="54" t="s">
        <v>239</v>
      </c>
      <c r="F199" s="71"/>
      <c r="G199" s="72"/>
      <c r="H199" s="73"/>
      <c r="I199" s="74"/>
    </row>
    <row r="200" spans="1:9" x14ac:dyDescent="0.2">
      <c r="A200" s="53">
        <v>22</v>
      </c>
      <c r="B200" s="51" t="s">
        <v>152</v>
      </c>
      <c r="C200" s="51" t="s">
        <v>153</v>
      </c>
      <c r="D200" s="54" t="s">
        <v>238</v>
      </c>
    </row>
    <row r="201" spans="1:9" x14ac:dyDescent="0.2">
      <c r="A201" s="53">
        <v>23</v>
      </c>
      <c r="B201" s="51" t="s">
        <v>158</v>
      </c>
      <c r="C201" s="51" t="s">
        <v>98</v>
      </c>
      <c r="D201" s="54" t="s">
        <v>237</v>
      </c>
    </row>
    <row r="202" spans="1:9" x14ac:dyDescent="0.2">
      <c r="A202" s="53">
        <v>24</v>
      </c>
      <c r="B202" s="51" t="s">
        <v>148</v>
      </c>
      <c r="C202" s="51" t="s">
        <v>149</v>
      </c>
      <c r="D202" s="54" t="s">
        <v>236</v>
      </c>
    </row>
    <row r="203" spans="1:9" x14ac:dyDescent="0.2">
      <c r="B203" s="70"/>
      <c r="C203" s="70"/>
      <c r="D203" s="52"/>
    </row>
    <row r="204" spans="1:9" x14ac:dyDescent="0.2">
      <c r="A204" s="65" t="s">
        <v>354</v>
      </c>
      <c r="B204" s="48" t="s">
        <v>4</v>
      </c>
      <c r="C204" s="75"/>
      <c r="D204" s="50" t="s">
        <v>5</v>
      </c>
      <c r="F204" s="52" t="s">
        <v>358</v>
      </c>
      <c r="H204" s="51">
        <v>5</v>
      </c>
    </row>
    <row r="205" spans="1:9" x14ac:dyDescent="0.2">
      <c r="A205" s="53">
        <v>1</v>
      </c>
      <c r="B205" s="56" t="s">
        <v>123</v>
      </c>
      <c r="C205" s="56" t="s">
        <v>22</v>
      </c>
      <c r="D205" s="57" t="s">
        <v>302</v>
      </c>
    </row>
    <row r="206" spans="1:9" x14ac:dyDescent="0.2">
      <c r="A206" s="53">
        <v>2</v>
      </c>
      <c r="B206" s="56" t="s">
        <v>257</v>
      </c>
      <c r="C206" s="56" t="s">
        <v>362</v>
      </c>
      <c r="D206" s="52" t="s">
        <v>144</v>
      </c>
    </row>
    <row r="207" spans="1:9" x14ac:dyDescent="0.2">
      <c r="A207" s="53">
        <v>3</v>
      </c>
      <c r="B207" s="56" t="s">
        <v>299</v>
      </c>
      <c r="C207" s="56" t="s">
        <v>300</v>
      </c>
      <c r="D207" s="57" t="s">
        <v>301</v>
      </c>
    </row>
    <row r="208" spans="1:9" x14ac:dyDescent="0.2">
      <c r="A208" s="53">
        <v>4</v>
      </c>
      <c r="B208" s="56" t="s">
        <v>297</v>
      </c>
      <c r="C208" s="56" t="s">
        <v>363</v>
      </c>
      <c r="D208" s="57" t="s">
        <v>298</v>
      </c>
    </row>
    <row r="209" spans="1:4" x14ac:dyDescent="0.2">
      <c r="A209" s="53">
        <v>5</v>
      </c>
      <c r="B209" s="56" t="s">
        <v>142</v>
      </c>
      <c r="C209" s="56" t="s">
        <v>9</v>
      </c>
      <c r="D209" s="57" t="s">
        <v>296</v>
      </c>
    </row>
    <row r="210" spans="1:4" x14ac:dyDescent="0.2">
      <c r="A210" s="53">
        <v>6</v>
      </c>
      <c r="B210" s="56" t="s">
        <v>294</v>
      </c>
      <c r="C210" s="56" t="s">
        <v>61</v>
      </c>
      <c r="D210" s="57" t="s">
        <v>295</v>
      </c>
    </row>
    <row r="211" spans="1:4" x14ac:dyDescent="0.2">
      <c r="A211" s="53">
        <v>7</v>
      </c>
      <c r="B211" s="56" t="s">
        <v>292</v>
      </c>
      <c r="C211" s="56" t="s">
        <v>61</v>
      </c>
      <c r="D211" s="57" t="s">
        <v>293</v>
      </c>
    </row>
    <row r="212" spans="1:4" x14ac:dyDescent="0.2">
      <c r="A212" s="53">
        <v>8</v>
      </c>
      <c r="B212" s="56" t="s">
        <v>125</v>
      </c>
      <c r="C212" s="56" t="s">
        <v>49</v>
      </c>
      <c r="D212" s="57" t="s">
        <v>291</v>
      </c>
    </row>
    <row r="213" spans="1:4" x14ac:dyDescent="0.2">
      <c r="A213" s="53">
        <v>9</v>
      </c>
      <c r="B213" s="56" t="s">
        <v>107</v>
      </c>
      <c r="C213" s="56" t="s">
        <v>15</v>
      </c>
      <c r="D213" s="57" t="s">
        <v>290</v>
      </c>
    </row>
    <row r="214" spans="1:4" x14ac:dyDescent="0.2">
      <c r="A214" s="53">
        <v>10</v>
      </c>
      <c r="B214" s="56" t="s">
        <v>288</v>
      </c>
      <c r="C214" s="56" t="s">
        <v>49</v>
      </c>
      <c r="D214" s="57" t="s">
        <v>289</v>
      </c>
    </row>
    <row r="215" spans="1:4" x14ac:dyDescent="0.2">
      <c r="A215" s="53">
        <v>11</v>
      </c>
      <c r="B215" s="56" t="s">
        <v>140</v>
      </c>
      <c r="C215" s="56" t="s">
        <v>61</v>
      </c>
      <c r="D215" s="57" t="s">
        <v>287</v>
      </c>
    </row>
    <row r="216" spans="1:4" x14ac:dyDescent="0.2">
      <c r="A216" s="53">
        <v>12</v>
      </c>
      <c r="B216" s="56" t="s">
        <v>111</v>
      </c>
      <c r="C216" s="56" t="s">
        <v>17</v>
      </c>
      <c r="D216" s="57" t="s">
        <v>286</v>
      </c>
    </row>
    <row r="217" spans="1:4" x14ac:dyDescent="0.2">
      <c r="A217" s="53">
        <v>13</v>
      </c>
      <c r="B217" s="56" t="s">
        <v>134</v>
      </c>
      <c r="C217" s="56" t="s">
        <v>17</v>
      </c>
      <c r="D217" s="57" t="s">
        <v>285</v>
      </c>
    </row>
    <row r="218" spans="1:4" x14ac:dyDescent="0.2">
      <c r="A218" s="53">
        <v>14</v>
      </c>
      <c r="B218" s="56" t="s">
        <v>282</v>
      </c>
      <c r="C218" s="56" t="s">
        <v>283</v>
      </c>
      <c r="D218" s="57" t="s">
        <v>284</v>
      </c>
    </row>
    <row r="219" spans="1:4" x14ac:dyDescent="0.2">
      <c r="A219" s="53">
        <v>15</v>
      </c>
      <c r="B219" s="56" t="s">
        <v>122</v>
      </c>
      <c r="C219" s="56" t="s">
        <v>49</v>
      </c>
      <c r="D219" s="57" t="s">
        <v>281</v>
      </c>
    </row>
    <row r="220" spans="1:4" x14ac:dyDescent="0.2">
      <c r="A220" s="53">
        <v>16</v>
      </c>
      <c r="B220" s="56" t="s">
        <v>136</v>
      </c>
      <c r="C220" s="56" t="s">
        <v>137</v>
      </c>
      <c r="D220" s="57" t="s">
        <v>280</v>
      </c>
    </row>
    <row r="221" spans="1:4" x14ac:dyDescent="0.2">
      <c r="A221" s="53">
        <v>17</v>
      </c>
      <c r="B221" s="56" t="s">
        <v>116</v>
      </c>
      <c r="C221" s="56" t="s">
        <v>117</v>
      </c>
      <c r="D221" s="57" t="s">
        <v>279</v>
      </c>
    </row>
    <row r="222" spans="1:4" x14ac:dyDescent="0.2">
      <c r="A222" s="53">
        <v>18</v>
      </c>
      <c r="B222" s="56" t="s">
        <v>129</v>
      </c>
      <c r="C222" s="56" t="s">
        <v>14</v>
      </c>
      <c r="D222" s="57" t="s">
        <v>278</v>
      </c>
    </row>
    <row r="223" spans="1:4" x14ac:dyDescent="0.2">
      <c r="A223" s="53">
        <v>19</v>
      </c>
      <c r="B223" s="56" t="s">
        <v>276</v>
      </c>
      <c r="C223" s="56" t="s">
        <v>16</v>
      </c>
      <c r="D223" s="57" t="s">
        <v>277</v>
      </c>
    </row>
    <row r="224" spans="1:4" x14ac:dyDescent="0.2">
      <c r="A224" s="53">
        <v>20</v>
      </c>
      <c r="B224" s="56" t="s">
        <v>126</v>
      </c>
      <c r="C224" s="56" t="s">
        <v>59</v>
      </c>
      <c r="D224" s="57" t="s">
        <v>275</v>
      </c>
    </row>
    <row r="225" spans="1:4" x14ac:dyDescent="0.2">
      <c r="A225" s="53">
        <v>21</v>
      </c>
      <c r="B225" s="56" t="s">
        <v>124</v>
      </c>
      <c r="C225" s="56" t="s">
        <v>62</v>
      </c>
      <c r="D225" s="57" t="s">
        <v>274</v>
      </c>
    </row>
    <row r="226" spans="1:4" x14ac:dyDescent="0.2">
      <c r="A226" s="53">
        <v>22</v>
      </c>
      <c r="B226" s="56" t="s">
        <v>118</v>
      </c>
      <c r="C226" s="56" t="s">
        <v>59</v>
      </c>
      <c r="D226" s="57" t="s">
        <v>273</v>
      </c>
    </row>
    <row r="227" spans="1:4" x14ac:dyDescent="0.2">
      <c r="A227" s="53">
        <v>23</v>
      </c>
      <c r="B227" s="56" t="s">
        <v>101</v>
      </c>
      <c r="C227" s="56" t="s">
        <v>12</v>
      </c>
      <c r="D227" s="57" t="s">
        <v>272</v>
      </c>
    </row>
    <row r="228" spans="1:4" x14ac:dyDescent="0.2">
      <c r="A228" s="53">
        <v>24</v>
      </c>
      <c r="B228" s="56" t="s">
        <v>105</v>
      </c>
      <c r="C228" s="56" t="s">
        <v>106</v>
      </c>
      <c r="D228" s="57" t="s">
        <v>271</v>
      </c>
    </row>
    <row r="229" spans="1:4" x14ac:dyDescent="0.2">
      <c r="A229" s="53">
        <v>25</v>
      </c>
      <c r="B229" s="56" t="s">
        <v>121</v>
      </c>
      <c r="C229" s="56" t="s">
        <v>19</v>
      </c>
      <c r="D229" s="57" t="s">
        <v>270</v>
      </c>
    </row>
    <row r="230" spans="1:4" x14ac:dyDescent="0.2">
      <c r="A230" s="53">
        <v>26</v>
      </c>
      <c r="B230" s="56" t="s">
        <v>103</v>
      </c>
      <c r="C230" s="56" t="s">
        <v>20</v>
      </c>
      <c r="D230" s="57" t="s">
        <v>269</v>
      </c>
    </row>
    <row r="231" spans="1:4" x14ac:dyDescent="0.2">
      <c r="A231" s="53">
        <v>27</v>
      </c>
      <c r="B231" s="56" t="s">
        <v>119</v>
      </c>
      <c r="C231" s="56" t="s">
        <v>120</v>
      </c>
      <c r="D231" s="57" t="s">
        <v>268</v>
      </c>
    </row>
    <row r="232" spans="1:4" x14ac:dyDescent="0.2">
      <c r="A232" s="53">
        <v>28</v>
      </c>
      <c r="B232" s="56" t="s">
        <v>99</v>
      </c>
      <c r="C232" s="56" t="s">
        <v>100</v>
      </c>
      <c r="D232" s="57" t="s">
        <v>267</v>
      </c>
    </row>
    <row r="233" spans="1:4" x14ac:dyDescent="0.2">
      <c r="A233" s="53">
        <v>29</v>
      </c>
      <c r="B233" s="56" t="s">
        <v>110</v>
      </c>
      <c r="C233" s="56" t="s">
        <v>109</v>
      </c>
      <c r="D233" s="57" t="s">
        <v>266</v>
      </c>
    </row>
    <row r="234" spans="1:4" x14ac:dyDescent="0.2">
      <c r="A234" s="53">
        <v>30</v>
      </c>
      <c r="B234" s="56" t="s">
        <v>94</v>
      </c>
      <c r="C234" s="56" t="s">
        <v>49</v>
      </c>
      <c r="D234" s="57" t="s">
        <v>265</v>
      </c>
    </row>
    <row r="235" spans="1:4" x14ac:dyDescent="0.2">
      <c r="A235" s="53">
        <v>31</v>
      </c>
      <c r="B235" s="56" t="s">
        <v>97</v>
      </c>
      <c r="C235" s="56" t="s">
        <v>98</v>
      </c>
      <c r="D235" s="57" t="s">
        <v>264</v>
      </c>
    </row>
    <row r="236" spans="1:4" x14ac:dyDescent="0.2">
      <c r="A236" s="53">
        <v>32</v>
      </c>
      <c r="B236" s="56" t="s">
        <v>92</v>
      </c>
      <c r="C236" s="56" t="s">
        <v>93</v>
      </c>
      <c r="D236" s="57" t="s">
        <v>263</v>
      </c>
    </row>
    <row r="237" spans="1:4" x14ac:dyDescent="0.2">
      <c r="A237" s="53">
        <v>33</v>
      </c>
      <c r="B237" s="56" t="s">
        <v>102</v>
      </c>
      <c r="C237" s="56" t="s">
        <v>61</v>
      </c>
      <c r="D237" s="57" t="s">
        <v>262</v>
      </c>
    </row>
    <row r="238" spans="1:4" x14ac:dyDescent="0.2">
      <c r="A238" s="53">
        <v>34</v>
      </c>
      <c r="B238" s="56" t="s">
        <v>112</v>
      </c>
      <c r="C238" s="56" t="s">
        <v>113</v>
      </c>
      <c r="D238" s="57" t="s">
        <v>261</v>
      </c>
    </row>
    <row r="239" spans="1:4" x14ac:dyDescent="0.2">
      <c r="A239" s="53">
        <v>35</v>
      </c>
      <c r="B239" s="56" t="s">
        <v>108</v>
      </c>
      <c r="C239" s="56" t="s">
        <v>109</v>
      </c>
      <c r="D239" s="57" t="s">
        <v>260</v>
      </c>
    </row>
    <row r="240" spans="1:4" x14ac:dyDescent="0.2">
      <c r="A240" s="53">
        <v>36</v>
      </c>
      <c r="B240" s="56" t="s">
        <v>95</v>
      </c>
      <c r="C240" s="56" t="s">
        <v>96</v>
      </c>
      <c r="D240" s="57" t="s">
        <v>259</v>
      </c>
    </row>
    <row r="241" spans="1:8" x14ac:dyDescent="0.2">
      <c r="A241" s="53">
        <v>37</v>
      </c>
      <c r="B241" s="56" t="s">
        <v>104</v>
      </c>
      <c r="C241" s="56" t="s">
        <v>17</v>
      </c>
      <c r="D241" s="57" t="s">
        <v>258</v>
      </c>
    </row>
    <row r="243" spans="1:8" x14ac:dyDescent="0.2">
      <c r="A243" s="65" t="s">
        <v>343</v>
      </c>
      <c r="B243" s="48" t="s">
        <v>0</v>
      </c>
      <c r="C243" s="49"/>
      <c r="D243" s="50" t="s">
        <v>6</v>
      </c>
      <c r="F243" s="52" t="s">
        <v>359</v>
      </c>
      <c r="H243" s="51">
        <v>5</v>
      </c>
    </row>
    <row r="244" spans="1:8" x14ac:dyDescent="0.2">
      <c r="A244" s="53">
        <v>1</v>
      </c>
      <c r="B244" s="51" t="s">
        <v>303</v>
      </c>
      <c r="C244" s="51" t="s">
        <v>304</v>
      </c>
      <c r="D244" s="54">
        <v>59.78</v>
      </c>
    </row>
    <row r="245" spans="1:8" x14ac:dyDescent="0.2">
      <c r="A245" s="53">
        <v>2</v>
      </c>
      <c r="B245" s="51" t="s">
        <v>31</v>
      </c>
      <c r="C245" s="51" t="s">
        <v>12</v>
      </c>
      <c r="D245" s="54">
        <v>56.16</v>
      </c>
    </row>
    <row r="246" spans="1:8" x14ac:dyDescent="0.2">
      <c r="A246" s="53">
        <v>3</v>
      </c>
      <c r="B246" s="51" t="s">
        <v>28</v>
      </c>
      <c r="C246" s="51" t="s">
        <v>12</v>
      </c>
      <c r="D246" s="54">
        <v>56</v>
      </c>
    </row>
    <row r="247" spans="1:8" x14ac:dyDescent="0.2">
      <c r="A247" s="53">
        <v>4</v>
      </c>
      <c r="B247" s="51" t="s">
        <v>43</v>
      </c>
      <c r="C247" s="51" t="s">
        <v>22</v>
      </c>
      <c r="D247" s="54">
        <v>55.86</v>
      </c>
    </row>
    <row r="248" spans="1:8" x14ac:dyDescent="0.2">
      <c r="A248" s="53">
        <v>5</v>
      </c>
      <c r="B248" s="51" t="s">
        <v>42</v>
      </c>
      <c r="C248" s="51" t="s">
        <v>15</v>
      </c>
      <c r="D248" s="54">
        <v>55.67</v>
      </c>
    </row>
    <row r="249" spans="1:8" x14ac:dyDescent="0.2">
      <c r="A249" s="53">
        <v>6</v>
      </c>
      <c r="B249" s="51" t="s">
        <v>33</v>
      </c>
      <c r="C249" s="51" t="s">
        <v>16</v>
      </c>
      <c r="D249" s="54">
        <v>55.56</v>
      </c>
    </row>
    <row r="250" spans="1:8" x14ac:dyDescent="0.2">
      <c r="A250" s="53">
        <v>7</v>
      </c>
      <c r="B250" s="51" t="s">
        <v>34</v>
      </c>
      <c r="C250" s="51" t="s">
        <v>15</v>
      </c>
      <c r="D250" s="54">
        <v>55</v>
      </c>
    </row>
    <row r="251" spans="1:8" x14ac:dyDescent="0.2">
      <c r="A251" s="53">
        <v>8</v>
      </c>
      <c r="B251" s="51" t="s">
        <v>35</v>
      </c>
      <c r="C251" s="51" t="s">
        <v>17</v>
      </c>
      <c r="D251" s="54">
        <v>54.98</v>
      </c>
    </row>
    <row r="252" spans="1:8" x14ac:dyDescent="0.2">
      <c r="A252" s="53">
        <v>9</v>
      </c>
      <c r="B252" s="51" t="s">
        <v>38</v>
      </c>
      <c r="C252" s="51" t="s">
        <v>20</v>
      </c>
      <c r="D252" s="54">
        <v>54</v>
      </c>
    </row>
    <row r="253" spans="1:8" x14ac:dyDescent="0.2">
      <c r="A253" s="53">
        <v>10</v>
      </c>
      <c r="B253" s="51" t="s">
        <v>41</v>
      </c>
      <c r="C253" s="51" t="s">
        <v>21</v>
      </c>
      <c r="D253" s="54">
        <v>53.44</v>
      </c>
    </row>
    <row r="254" spans="1:8" x14ac:dyDescent="0.2">
      <c r="A254" s="53">
        <v>11</v>
      </c>
      <c r="B254" s="51" t="s">
        <v>201</v>
      </c>
      <c r="C254" s="51" t="s">
        <v>17</v>
      </c>
      <c r="D254" s="54">
        <v>53.14</v>
      </c>
    </row>
    <row r="255" spans="1:8" x14ac:dyDescent="0.2">
      <c r="A255" s="53">
        <v>12</v>
      </c>
      <c r="B255" s="51" t="s">
        <v>32</v>
      </c>
      <c r="C255" s="51" t="s">
        <v>15</v>
      </c>
      <c r="D255" s="54">
        <v>52</v>
      </c>
    </row>
    <row r="256" spans="1:8" x14ac:dyDescent="0.2">
      <c r="A256" s="53">
        <v>13</v>
      </c>
      <c r="B256" s="51" t="s">
        <v>30</v>
      </c>
      <c r="C256" s="51" t="s">
        <v>14</v>
      </c>
      <c r="D256" s="54">
        <v>51.8</v>
      </c>
    </row>
    <row r="257" spans="1:8" x14ac:dyDescent="0.2">
      <c r="A257" s="53">
        <v>14</v>
      </c>
      <c r="B257" s="51" t="s">
        <v>26</v>
      </c>
      <c r="C257" s="51" t="s">
        <v>10</v>
      </c>
      <c r="D257" s="54">
        <v>51.41</v>
      </c>
    </row>
    <row r="258" spans="1:8" x14ac:dyDescent="0.2">
      <c r="A258" s="53">
        <v>15</v>
      </c>
      <c r="B258" s="51" t="s">
        <v>25</v>
      </c>
      <c r="C258" s="51" t="s">
        <v>9</v>
      </c>
      <c r="D258" s="54">
        <v>48.11</v>
      </c>
    </row>
    <row r="259" spans="1:8" x14ac:dyDescent="0.2">
      <c r="D259" s="54"/>
    </row>
    <row r="260" spans="1:8" x14ac:dyDescent="0.2">
      <c r="A260" s="65" t="s">
        <v>344</v>
      </c>
      <c r="B260" s="48" t="s">
        <v>2</v>
      </c>
      <c r="C260" s="49"/>
      <c r="D260" s="50" t="s">
        <v>6</v>
      </c>
      <c r="F260" s="52" t="s">
        <v>356</v>
      </c>
      <c r="H260" s="51">
        <v>2</v>
      </c>
    </row>
    <row r="261" spans="1:8" x14ac:dyDescent="0.2">
      <c r="A261" s="53">
        <v>1</v>
      </c>
      <c r="B261" s="61" t="s">
        <v>72</v>
      </c>
      <c r="C261" s="51" t="s">
        <v>52</v>
      </c>
      <c r="D261" s="54">
        <v>55.95</v>
      </c>
    </row>
    <row r="262" spans="1:8" x14ac:dyDescent="0.2">
      <c r="A262" s="53">
        <v>2</v>
      </c>
      <c r="B262" s="61" t="s">
        <v>66</v>
      </c>
      <c r="C262" s="51" t="s">
        <v>48</v>
      </c>
      <c r="D262" s="54">
        <v>55.45</v>
      </c>
    </row>
    <row r="263" spans="1:8" x14ac:dyDescent="0.2">
      <c r="A263" s="53">
        <v>3</v>
      </c>
      <c r="B263" s="61" t="s">
        <v>91</v>
      </c>
      <c r="C263" s="51" t="s">
        <v>62</v>
      </c>
      <c r="D263" s="54">
        <v>55.16</v>
      </c>
    </row>
    <row r="264" spans="1:8" x14ac:dyDescent="0.2">
      <c r="A264" s="53">
        <v>4</v>
      </c>
      <c r="B264" s="61" t="s">
        <v>65</v>
      </c>
      <c r="C264" s="51" t="s">
        <v>15</v>
      </c>
      <c r="D264" s="54">
        <v>55</v>
      </c>
    </row>
    <row r="265" spans="1:8" x14ac:dyDescent="0.2">
      <c r="A265" s="53">
        <v>5</v>
      </c>
      <c r="B265" s="61" t="s">
        <v>77</v>
      </c>
      <c r="C265" s="51" t="s">
        <v>17</v>
      </c>
      <c r="D265" s="54">
        <v>54.44</v>
      </c>
    </row>
    <row r="266" spans="1:8" x14ac:dyDescent="0.2">
      <c r="A266" s="53">
        <v>6</v>
      </c>
      <c r="B266" s="61" t="s">
        <v>305</v>
      </c>
      <c r="C266" s="51" t="s">
        <v>22</v>
      </c>
      <c r="D266" s="54">
        <v>54.29</v>
      </c>
    </row>
    <row r="267" spans="1:8" x14ac:dyDescent="0.2">
      <c r="A267" s="53">
        <v>7</v>
      </c>
      <c r="B267" s="61" t="s">
        <v>69</v>
      </c>
      <c r="C267" s="51" t="s">
        <v>50</v>
      </c>
      <c r="D267" s="54">
        <v>54.16</v>
      </c>
    </row>
    <row r="268" spans="1:8" x14ac:dyDescent="0.2">
      <c r="A268" s="53">
        <v>8</v>
      </c>
      <c r="B268" s="61" t="s">
        <v>85</v>
      </c>
      <c r="C268" s="51" t="s">
        <v>59</v>
      </c>
      <c r="D268" s="54">
        <v>54.09</v>
      </c>
    </row>
    <row r="269" spans="1:8" x14ac:dyDescent="0.2">
      <c r="A269" s="53">
        <v>9</v>
      </c>
      <c r="B269" s="61" t="s">
        <v>75</v>
      </c>
      <c r="C269" s="51" t="s">
        <v>15</v>
      </c>
      <c r="D269" s="54">
        <v>53.54</v>
      </c>
    </row>
    <row r="270" spans="1:8" x14ac:dyDescent="0.2">
      <c r="A270" s="53">
        <v>10</v>
      </c>
      <c r="B270" s="61" t="s">
        <v>86</v>
      </c>
      <c r="C270" s="51" t="s">
        <v>60</v>
      </c>
      <c r="D270" s="54">
        <v>53.22</v>
      </c>
    </row>
    <row r="271" spans="1:8" x14ac:dyDescent="0.2">
      <c r="A271" s="53">
        <v>11</v>
      </c>
      <c r="B271" s="61" t="s">
        <v>74</v>
      </c>
      <c r="C271" s="51" t="s">
        <v>53</v>
      </c>
      <c r="D271" s="54">
        <v>52.43</v>
      </c>
    </row>
    <row r="272" spans="1:8" x14ac:dyDescent="0.2">
      <c r="A272" s="53">
        <v>12</v>
      </c>
      <c r="B272" s="61" t="s">
        <v>71</v>
      </c>
      <c r="C272" s="51" t="s">
        <v>51</v>
      </c>
      <c r="D272" s="54">
        <v>50.77</v>
      </c>
    </row>
    <row r="273" spans="1:8" x14ac:dyDescent="0.2">
      <c r="A273" s="53">
        <v>13</v>
      </c>
      <c r="B273" s="61" t="s">
        <v>79</v>
      </c>
      <c r="C273" s="51" t="s">
        <v>49</v>
      </c>
      <c r="D273" s="54">
        <v>50.62</v>
      </c>
    </row>
    <row r="274" spans="1:8" x14ac:dyDescent="0.2">
      <c r="A274" s="53">
        <v>14</v>
      </c>
      <c r="B274" s="61" t="s">
        <v>76</v>
      </c>
      <c r="C274" s="51" t="s">
        <v>54</v>
      </c>
      <c r="D274" s="54">
        <v>50.26</v>
      </c>
    </row>
    <row r="275" spans="1:8" x14ac:dyDescent="0.2">
      <c r="A275" s="53">
        <v>15</v>
      </c>
      <c r="B275" s="61" t="s">
        <v>64</v>
      </c>
      <c r="C275" s="51" t="s">
        <v>46</v>
      </c>
      <c r="D275" s="54">
        <v>50.18</v>
      </c>
    </row>
    <row r="276" spans="1:8" x14ac:dyDescent="0.2">
      <c r="A276" s="53">
        <v>16</v>
      </c>
      <c r="B276" s="61" t="s">
        <v>90</v>
      </c>
      <c r="C276" s="51" t="s">
        <v>61</v>
      </c>
      <c r="D276" s="54">
        <v>50.12</v>
      </c>
    </row>
    <row r="277" spans="1:8" x14ac:dyDescent="0.2">
      <c r="A277" s="53">
        <v>17</v>
      </c>
      <c r="B277" s="61" t="s">
        <v>306</v>
      </c>
      <c r="C277" s="51" t="s">
        <v>307</v>
      </c>
      <c r="D277" s="54">
        <v>49.7</v>
      </c>
    </row>
    <row r="278" spans="1:8" x14ac:dyDescent="0.2">
      <c r="A278" s="53">
        <v>18</v>
      </c>
      <c r="B278" s="61" t="s">
        <v>73</v>
      </c>
      <c r="C278" s="51" t="s">
        <v>49</v>
      </c>
      <c r="D278" s="54">
        <v>49.46</v>
      </c>
    </row>
    <row r="279" spans="1:8" x14ac:dyDescent="0.2">
      <c r="A279" s="53">
        <v>19</v>
      </c>
      <c r="B279" s="61" t="s">
        <v>224</v>
      </c>
      <c r="C279" s="51" t="s">
        <v>225</v>
      </c>
      <c r="D279" s="54">
        <v>48.54</v>
      </c>
    </row>
    <row r="280" spans="1:8" x14ac:dyDescent="0.2">
      <c r="A280" s="53">
        <v>20</v>
      </c>
      <c r="B280" s="61" t="s">
        <v>84</v>
      </c>
      <c r="C280" s="51" t="s">
        <v>58</v>
      </c>
      <c r="D280" s="54">
        <v>48.2</v>
      </c>
    </row>
    <row r="281" spans="1:8" x14ac:dyDescent="0.2">
      <c r="A281" s="53">
        <v>21</v>
      </c>
      <c r="B281" s="61" t="s">
        <v>88</v>
      </c>
      <c r="C281" s="51" t="s">
        <v>22</v>
      </c>
      <c r="D281" s="54">
        <v>47.41</v>
      </c>
    </row>
    <row r="282" spans="1:8" x14ac:dyDescent="0.2">
      <c r="A282" s="53">
        <v>22</v>
      </c>
      <c r="B282" s="61" t="s">
        <v>63</v>
      </c>
      <c r="C282" s="51" t="s">
        <v>45</v>
      </c>
      <c r="D282" s="54">
        <v>44.33</v>
      </c>
    </row>
    <row r="284" spans="1:8" x14ac:dyDescent="0.2">
      <c r="A284" s="65" t="s">
        <v>345</v>
      </c>
      <c r="B284" s="48" t="s">
        <v>3</v>
      </c>
      <c r="C284" s="49"/>
      <c r="D284" s="50" t="s">
        <v>6</v>
      </c>
      <c r="F284" s="52" t="s">
        <v>356</v>
      </c>
      <c r="H284" s="51">
        <v>3</v>
      </c>
    </row>
    <row r="285" spans="1:8" x14ac:dyDescent="0.2">
      <c r="A285" s="53">
        <v>1</v>
      </c>
      <c r="B285" s="51" t="s">
        <v>181</v>
      </c>
      <c r="C285" s="51" t="s">
        <v>15</v>
      </c>
      <c r="D285" s="54">
        <v>55</v>
      </c>
    </row>
    <row r="286" spans="1:8" x14ac:dyDescent="0.2">
      <c r="A286" s="53">
        <v>2</v>
      </c>
      <c r="B286" s="51" t="s">
        <v>180</v>
      </c>
      <c r="C286" s="51" t="s">
        <v>166</v>
      </c>
      <c r="D286" s="54">
        <v>54.51</v>
      </c>
    </row>
    <row r="287" spans="1:8" x14ac:dyDescent="0.2">
      <c r="A287" s="53">
        <v>3</v>
      </c>
      <c r="B287" s="51" t="s">
        <v>312</v>
      </c>
      <c r="C287" s="51" t="s">
        <v>313</v>
      </c>
      <c r="D287" s="54">
        <v>54.38</v>
      </c>
    </row>
    <row r="288" spans="1:8" x14ac:dyDescent="0.2">
      <c r="A288" s="53">
        <v>4</v>
      </c>
      <c r="B288" s="51" t="s">
        <v>173</v>
      </c>
      <c r="C288" s="51" t="s">
        <v>174</v>
      </c>
      <c r="D288" s="54">
        <v>54.22</v>
      </c>
    </row>
    <row r="289" spans="1:4" x14ac:dyDescent="0.2">
      <c r="A289" s="53">
        <v>5</v>
      </c>
      <c r="B289" s="51" t="s">
        <v>311</v>
      </c>
      <c r="C289" s="51" t="s">
        <v>147</v>
      </c>
      <c r="D289" s="54">
        <v>54.07</v>
      </c>
    </row>
    <row r="290" spans="1:4" x14ac:dyDescent="0.2">
      <c r="A290" s="53">
        <v>6</v>
      </c>
      <c r="B290" s="51" t="s">
        <v>179</v>
      </c>
      <c r="C290" s="51" t="s">
        <v>164</v>
      </c>
      <c r="D290" s="54">
        <v>53.24</v>
      </c>
    </row>
    <row r="291" spans="1:4" x14ac:dyDescent="0.2">
      <c r="A291" s="53">
        <v>7</v>
      </c>
      <c r="B291" s="51" t="s">
        <v>163</v>
      </c>
      <c r="C291" s="51" t="s">
        <v>164</v>
      </c>
      <c r="D291" s="54">
        <v>53</v>
      </c>
    </row>
    <row r="292" spans="1:4" x14ac:dyDescent="0.2">
      <c r="A292" s="53">
        <v>8</v>
      </c>
      <c r="B292" s="51" t="s">
        <v>169</v>
      </c>
      <c r="C292" s="51" t="s">
        <v>147</v>
      </c>
      <c r="D292" s="54">
        <v>52.5</v>
      </c>
    </row>
    <row r="293" spans="1:4" x14ac:dyDescent="0.2">
      <c r="A293" s="53">
        <v>9</v>
      </c>
      <c r="B293" s="51" t="s">
        <v>188</v>
      </c>
      <c r="C293" s="51" t="s">
        <v>162</v>
      </c>
      <c r="D293" s="54">
        <v>52.37</v>
      </c>
    </row>
    <row r="294" spans="1:4" x14ac:dyDescent="0.2">
      <c r="A294" s="53">
        <v>10</v>
      </c>
      <c r="B294" s="51" t="s">
        <v>190</v>
      </c>
      <c r="C294" s="51" t="s">
        <v>185</v>
      </c>
      <c r="D294" s="54">
        <v>52.3</v>
      </c>
    </row>
    <row r="295" spans="1:4" x14ac:dyDescent="0.2">
      <c r="A295" s="53">
        <v>11</v>
      </c>
      <c r="B295" s="51" t="s">
        <v>309</v>
      </c>
      <c r="C295" s="51" t="s">
        <v>310</v>
      </c>
      <c r="D295" s="54">
        <v>52.1</v>
      </c>
    </row>
    <row r="296" spans="1:4" x14ac:dyDescent="0.2">
      <c r="A296" s="53">
        <v>12</v>
      </c>
      <c r="B296" s="51" t="s">
        <v>308</v>
      </c>
      <c r="C296" s="51" t="s">
        <v>115</v>
      </c>
      <c r="D296" s="54">
        <v>52.03</v>
      </c>
    </row>
    <row r="297" spans="1:4" x14ac:dyDescent="0.2">
      <c r="A297" s="53">
        <v>13</v>
      </c>
      <c r="B297" s="51" t="s">
        <v>176</v>
      </c>
      <c r="C297" s="51" t="s">
        <v>164</v>
      </c>
      <c r="D297" s="54">
        <v>52</v>
      </c>
    </row>
    <row r="298" spans="1:4" x14ac:dyDescent="0.2">
      <c r="A298" s="53">
        <v>14</v>
      </c>
      <c r="B298" s="51" t="s">
        <v>183</v>
      </c>
      <c r="C298" s="51" t="s">
        <v>174</v>
      </c>
      <c r="D298" s="54">
        <v>51.77</v>
      </c>
    </row>
    <row r="299" spans="1:4" x14ac:dyDescent="0.2">
      <c r="A299" s="53">
        <v>15</v>
      </c>
      <c r="B299" s="51" t="s">
        <v>191</v>
      </c>
      <c r="C299" s="51" t="s">
        <v>192</v>
      </c>
      <c r="D299" s="54">
        <v>51.7</v>
      </c>
    </row>
    <row r="300" spans="1:4" x14ac:dyDescent="0.2">
      <c r="A300" s="53">
        <v>16</v>
      </c>
      <c r="B300" s="51" t="s">
        <v>177</v>
      </c>
      <c r="C300" s="51" t="s">
        <v>15</v>
      </c>
      <c r="D300" s="54">
        <v>50.73</v>
      </c>
    </row>
    <row r="301" spans="1:4" x14ac:dyDescent="0.2">
      <c r="A301" s="53">
        <v>17</v>
      </c>
      <c r="B301" s="51" t="s">
        <v>178</v>
      </c>
      <c r="C301" s="51" t="s">
        <v>57</v>
      </c>
      <c r="D301" s="54">
        <v>50.71</v>
      </c>
    </row>
    <row r="302" spans="1:4" x14ac:dyDescent="0.2">
      <c r="A302" s="53">
        <v>18</v>
      </c>
      <c r="B302" s="51" t="s">
        <v>196</v>
      </c>
      <c r="C302" s="51" t="s">
        <v>168</v>
      </c>
      <c r="D302" s="54">
        <v>50.68</v>
      </c>
    </row>
    <row r="303" spans="1:4" x14ac:dyDescent="0.2">
      <c r="A303" s="53">
        <v>19</v>
      </c>
      <c r="B303" s="51" t="s">
        <v>156</v>
      </c>
      <c r="C303" s="51" t="s">
        <v>157</v>
      </c>
      <c r="D303" s="54">
        <v>50.15</v>
      </c>
    </row>
    <row r="304" spans="1:4" x14ac:dyDescent="0.2">
      <c r="A304" s="53">
        <v>20</v>
      </c>
      <c r="B304" s="51" t="s">
        <v>170</v>
      </c>
      <c r="C304" s="51" t="s">
        <v>115</v>
      </c>
      <c r="D304" s="54">
        <v>50.12</v>
      </c>
    </row>
    <row r="305" spans="1:8" x14ac:dyDescent="0.2">
      <c r="A305" s="53">
        <v>21</v>
      </c>
      <c r="B305" s="51" t="s">
        <v>152</v>
      </c>
      <c r="C305" s="51" t="s">
        <v>153</v>
      </c>
      <c r="D305" s="54">
        <v>48.32</v>
      </c>
    </row>
    <row r="306" spans="1:8" x14ac:dyDescent="0.2">
      <c r="A306" s="53">
        <v>22</v>
      </c>
      <c r="B306" s="51" t="s">
        <v>148</v>
      </c>
      <c r="C306" s="51" t="s">
        <v>149</v>
      </c>
      <c r="D306" s="54">
        <v>47.52</v>
      </c>
    </row>
    <row r="307" spans="1:8" x14ac:dyDescent="0.2">
      <c r="A307" s="53">
        <v>23</v>
      </c>
      <c r="B307" s="51" t="s">
        <v>158</v>
      </c>
      <c r="C307" s="51" t="s">
        <v>98</v>
      </c>
      <c r="D307" s="54">
        <v>46.81</v>
      </c>
    </row>
    <row r="308" spans="1:8" x14ac:dyDescent="0.2">
      <c r="A308" s="53">
        <v>24</v>
      </c>
      <c r="B308" s="51" t="s">
        <v>172</v>
      </c>
      <c r="C308" s="51" t="s">
        <v>12</v>
      </c>
      <c r="D308" s="54">
        <v>42.96</v>
      </c>
    </row>
    <row r="310" spans="1:8" x14ac:dyDescent="0.2">
      <c r="A310" s="65" t="s">
        <v>346</v>
      </c>
      <c r="B310" s="48" t="s">
        <v>4</v>
      </c>
      <c r="C310" s="49"/>
      <c r="D310" s="50" t="s">
        <v>6</v>
      </c>
      <c r="F310" s="52" t="s">
        <v>357</v>
      </c>
      <c r="H310" s="51">
        <v>4</v>
      </c>
    </row>
    <row r="311" spans="1:8" x14ac:dyDescent="0.2">
      <c r="A311" s="55">
        <v>1</v>
      </c>
      <c r="B311" s="56" t="s">
        <v>318</v>
      </c>
      <c r="C311" s="75" t="s">
        <v>9</v>
      </c>
      <c r="D311" s="57">
        <v>51.13</v>
      </c>
    </row>
    <row r="312" spans="1:8" x14ac:dyDescent="0.2">
      <c r="A312" s="55">
        <v>2</v>
      </c>
      <c r="B312" s="56" t="s">
        <v>122</v>
      </c>
      <c r="C312" s="75" t="s">
        <v>49</v>
      </c>
      <c r="D312" s="57">
        <v>51.02</v>
      </c>
    </row>
    <row r="313" spans="1:8" x14ac:dyDescent="0.2">
      <c r="A313" s="55">
        <v>3</v>
      </c>
      <c r="B313" s="56" t="s">
        <v>138</v>
      </c>
      <c r="C313" s="75" t="s">
        <v>362</v>
      </c>
      <c r="D313" s="57">
        <v>50.7</v>
      </c>
    </row>
    <row r="314" spans="1:8" x14ac:dyDescent="0.2">
      <c r="A314" s="55">
        <v>4</v>
      </c>
      <c r="B314" s="56" t="s">
        <v>317</v>
      </c>
      <c r="C314" s="75" t="s">
        <v>62</v>
      </c>
      <c r="D314" s="57">
        <v>50.68</v>
      </c>
    </row>
    <row r="315" spans="1:8" x14ac:dyDescent="0.2">
      <c r="A315" s="55">
        <v>5</v>
      </c>
      <c r="B315" s="56" t="s">
        <v>315</v>
      </c>
      <c r="C315" s="75" t="s">
        <v>316</v>
      </c>
      <c r="D315" s="57">
        <v>50.22</v>
      </c>
    </row>
    <row r="316" spans="1:8" x14ac:dyDescent="0.2">
      <c r="A316" s="55">
        <v>6</v>
      </c>
      <c r="B316" s="56" t="s">
        <v>136</v>
      </c>
      <c r="C316" s="75" t="s">
        <v>137</v>
      </c>
      <c r="D316" s="57">
        <v>50.2</v>
      </c>
    </row>
    <row r="317" spans="1:8" x14ac:dyDescent="0.2">
      <c r="A317" s="55">
        <v>7</v>
      </c>
      <c r="B317" s="56" t="s">
        <v>297</v>
      </c>
      <c r="C317" s="75" t="s">
        <v>363</v>
      </c>
      <c r="D317" s="57">
        <v>50.1</v>
      </c>
    </row>
    <row r="318" spans="1:8" x14ac:dyDescent="0.2">
      <c r="A318" s="55">
        <v>8</v>
      </c>
      <c r="B318" s="56" t="s">
        <v>121</v>
      </c>
      <c r="C318" s="75" t="s">
        <v>19</v>
      </c>
      <c r="D318" s="57">
        <v>49.62</v>
      </c>
    </row>
    <row r="319" spans="1:8" x14ac:dyDescent="0.2">
      <c r="A319" s="55">
        <v>9</v>
      </c>
      <c r="B319" s="56" t="s">
        <v>314</v>
      </c>
      <c r="C319" s="75" t="s">
        <v>49</v>
      </c>
      <c r="D319" s="57">
        <v>49.3</v>
      </c>
    </row>
    <row r="320" spans="1:8" x14ac:dyDescent="0.2">
      <c r="A320" s="55">
        <v>10</v>
      </c>
      <c r="B320" s="56" t="s">
        <v>103</v>
      </c>
      <c r="C320" s="75" t="s">
        <v>20</v>
      </c>
      <c r="D320" s="57">
        <v>49.22</v>
      </c>
    </row>
    <row r="321" spans="1:4" x14ac:dyDescent="0.2">
      <c r="A321" s="55">
        <v>11</v>
      </c>
      <c r="B321" s="56" t="s">
        <v>119</v>
      </c>
      <c r="C321" s="75" t="s">
        <v>120</v>
      </c>
      <c r="D321" s="57">
        <v>48.84</v>
      </c>
    </row>
    <row r="322" spans="1:4" x14ac:dyDescent="0.2">
      <c r="A322" s="55">
        <v>12</v>
      </c>
      <c r="B322" s="56" t="s">
        <v>276</v>
      </c>
      <c r="C322" s="75" t="s">
        <v>16</v>
      </c>
      <c r="D322" s="57">
        <v>48.62</v>
      </c>
    </row>
    <row r="323" spans="1:4" x14ac:dyDescent="0.2">
      <c r="A323" s="55">
        <v>13</v>
      </c>
      <c r="B323" s="56" t="s">
        <v>105</v>
      </c>
      <c r="C323" s="75" t="s">
        <v>106</v>
      </c>
      <c r="D323" s="57">
        <v>48.49</v>
      </c>
    </row>
    <row r="324" spans="1:4" x14ac:dyDescent="0.2">
      <c r="A324" s="55">
        <v>14</v>
      </c>
      <c r="B324" s="56" t="s">
        <v>294</v>
      </c>
      <c r="C324" s="75" t="s">
        <v>61</v>
      </c>
      <c r="D324" s="57">
        <v>48.06</v>
      </c>
    </row>
    <row r="325" spans="1:4" x14ac:dyDescent="0.2">
      <c r="A325" s="55">
        <v>15</v>
      </c>
      <c r="B325" s="56" t="s">
        <v>132</v>
      </c>
      <c r="C325" s="75" t="s">
        <v>133</v>
      </c>
      <c r="D325" s="57">
        <v>47.85</v>
      </c>
    </row>
    <row r="326" spans="1:4" x14ac:dyDescent="0.2">
      <c r="A326" s="55">
        <v>16</v>
      </c>
      <c r="B326" s="56" t="s">
        <v>95</v>
      </c>
      <c r="C326" s="75" t="s">
        <v>96</v>
      </c>
      <c r="D326" s="57">
        <v>47.85</v>
      </c>
    </row>
    <row r="327" spans="1:4" x14ac:dyDescent="0.2">
      <c r="A327" s="55">
        <v>17</v>
      </c>
      <c r="B327" s="56" t="s">
        <v>129</v>
      </c>
      <c r="C327" s="75" t="s">
        <v>14</v>
      </c>
      <c r="D327" s="57">
        <v>47.76</v>
      </c>
    </row>
    <row r="328" spans="1:4" x14ac:dyDescent="0.2">
      <c r="A328" s="55">
        <v>18</v>
      </c>
      <c r="B328" s="56" t="s">
        <v>114</v>
      </c>
      <c r="C328" s="75" t="s">
        <v>115</v>
      </c>
      <c r="D328" s="57">
        <v>47.5</v>
      </c>
    </row>
    <row r="329" spans="1:4" x14ac:dyDescent="0.2">
      <c r="A329" s="55">
        <v>19</v>
      </c>
      <c r="B329" s="56" t="s">
        <v>99</v>
      </c>
      <c r="C329" s="75" t="s">
        <v>100</v>
      </c>
      <c r="D329" s="57">
        <v>47.38</v>
      </c>
    </row>
    <row r="330" spans="1:4" x14ac:dyDescent="0.2">
      <c r="A330" s="55">
        <v>20</v>
      </c>
      <c r="B330" s="56" t="s">
        <v>118</v>
      </c>
      <c r="C330" s="75" t="s">
        <v>59</v>
      </c>
      <c r="D330" s="57">
        <v>46.75</v>
      </c>
    </row>
    <row r="331" spans="1:4" x14ac:dyDescent="0.2">
      <c r="A331" s="55">
        <v>21</v>
      </c>
      <c r="B331" s="56" t="s">
        <v>134</v>
      </c>
      <c r="C331" s="75" t="s">
        <v>17</v>
      </c>
      <c r="D331" s="57">
        <v>46.66</v>
      </c>
    </row>
    <row r="332" spans="1:4" x14ac:dyDescent="0.2">
      <c r="A332" s="55">
        <v>22</v>
      </c>
      <c r="B332" s="56" t="s">
        <v>110</v>
      </c>
      <c r="C332" s="75" t="s">
        <v>109</v>
      </c>
      <c r="D332" s="57">
        <v>46.39</v>
      </c>
    </row>
    <row r="333" spans="1:4" x14ac:dyDescent="0.2">
      <c r="A333" s="55">
        <v>23</v>
      </c>
      <c r="B333" s="56" t="s">
        <v>101</v>
      </c>
      <c r="C333" s="75" t="s">
        <v>12</v>
      </c>
      <c r="D333" s="57">
        <v>46.37</v>
      </c>
    </row>
    <row r="334" spans="1:4" x14ac:dyDescent="0.2">
      <c r="A334" s="55">
        <v>24</v>
      </c>
      <c r="B334" s="56" t="s">
        <v>123</v>
      </c>
      <c r="C334" s="75" t="s">
        <v>22</v>
      </c>
      <c r="D334" s="57">
        <v>46.25</v>
      </c>
    </row>
    <row r="335" spans="1:4" x14ac:dyDescent="0.2">
      <c r="A335" s="55">
        <v>25</v>
      </c>
      <c r="B335" s="56" t="s">
        <v>288</v>
      </c>
      <c r="C335" s="75" t="s">
        <v>49</v>
      </c>
      <c r="D335" s="57">
        <v>46.1</v>
      </c>
    </row>
    <row r="336" spans="1:4" x14ac:dyDescent="0.2">
      <c r="A336" s="55">
        <v>26</v>
      </c>
      <c r="B336" s="56" t="s">
        <v>94</v>
      </c>
      <c r="C336" s="75" t="s">
        <v>49</v>
      </c>
      <c r="D336" s="57">
        <v>45.47</v>
      </c>
    </row>
    <row r="337" spans="1:8" x14ac:dyDescent="0.2">
      <c r="A337" s="55">
        <v>27</v>
      </c>
      <c r="B337" s="56" t="s">
        <v>112</v>
      </c>
      <c r="C337" s="75" t="s">
        <v>113</v>
      </c>
      <c r="D337" s="57">
        <v>45.37</v>
      </c>
    </row>
    <row r="338" spans="1:8" x14ac:dyDescent="0.2">
      <c r="A338" s="55">
        <v>28</v>
      </c>
      <c r="B338" s="56" t="s">
        <v>104</v>
      </c>
      <c r="C338" s="75" t="s">
        <v>17</v>
      </c>
      <c r="D338" s="57">
        <v>45.29</v>
      </c>
    </row>
    <row r="339" spans="1:8" x14ac:dyDescent="0.2">
      <c r="A339" s="55">
        <v>29</v>
      </c>
      <c r="B339" s="56" t="s">
        <v>108</v>
      </c>
      <c r="C339" s="75" t="s">
        <v>109</v>
      </c>
      <c r="D339" s="57">
        <v>44.76</v>
      </c>
    </row>
    <row r="340" spans="1:8" x14ac:dyDescent="0.2">
      <c r="A340" s="55">
        <v>30</v>
      </c>
      <c r="B340" s="56" t="s">
        <v>92</v>
      </c>
      <c r="C340" s="75" t="s">
        <v>93</v>
      </c>
      <c r="D340" s="57">
        <v>43.76</v>
      </c>
    </row>
    <row r="341" spans="1:8" x14ac:dyDescent="0.2">
      <c r="A341" s="55">
        <v>31</v>
      </c>
      <c r="B341" s="56" t="s">
        <v>102</v>
      </c>
      <c r="C341" s="75" t="s">
        <v>61</v>
      </c>
      <c r="D341" s="57">
        <v>43.15</v>
      </c>
    </row>
    <row r="342" spans="1:8" x14ac:dyDescent="0.2">
      <c r="A342" s="55">
        <v>32</v>
      </c>
      <c r="B342" s="56" t="s">
        <v>124</v>
      </c>
      <c r="C342" s="75" t="s">
        <v>62</v>
      </c>
      <c r="D342" s="57">
        <v>42.44</v>
      </c>
    </row>
    <row r="345" spans="1:8" x14ac:dyDescent="0.2">
      <c r="A345" s="65" t="s">
        <v>347</v>
      </c>
      <c r="B345" s="48" t="s">
        <v>0</v>
      </c>
      <c r="C345" s="49"/>
      <c r="D345" s="50" t="s">
        <v>145</v>
      </c>
      <c r="F345" s="52" t="s">
        <v>359</v>
      </c>
      <c r="H345" s="51">
        <v>2</v>
      </c>
    </row>
    <row r="346" spans="1:8" x14ac:dyDescent="0.2">
      <c r="A346" s="53">
        <v>1</v>
      </c>
      <c r="B346" s="56" t="s">
        <v>27</v>
      </c>
      <c r="C346" s="56" t="s">
        <v>11</v>
      </c>
      <c r="D346" s="54">
        <v>56.94</v>
      </c>
    </row>
    <row r="347" spans="1:8" x14ac:dyDescent="0.2">
      <c r="A347" s="53">
        <v>2</v>
      </c>
      <c r="B347" s="56" t="s">
        <v>39</v>
      </c>
      <c r="C347" s="56" t="s">
        <v>18</v>
      </c>
      <c r="D347" s="54">
        <v>56</v>
      </c>
    </row>
    <row r="348" spans="1:8" x14ac:dyDescent="0.2">
      <c r="A348" s="53">
        <v>3</v>
      </c>
      <c r="B348" s="56" t="s">
        <v>40</v>
      </c>
      <c r="C348" s="56" t="s">
        <v>17</v>
      </c>
      <c r="D348" s="54">
        <v>53.76</v>
      </c>
    </row>
    <row r="349" spans="1:8" x14ac:dyDescent="0.2">
      <c r="A349" s="53">
        <v>4</v>
      </c>
      <c r="B349" s="56" t="s">
        <v>378</v>
      </c>
      <c r="C349" s="56" t="s">
        <v>12</v>
      </c>
      <c r="D349" s="54">
        <v>52.21</v>
      </c>
    </row>
    <row r="350" spans="1:8" x14ac:dyDescent="0.2">
      <c r="A350" s="53">
        <v>5</v>
      </c>
      <c r="B350" s="56" t="s">
        <v>32</v>
      </c>
      <c r="C350" s="56" t="s">
        <v>15</v>
      </c>
      <c r="D350" s="54">
        <v>51</v>
      </c>
    </row>
    <row r="351" spans="1:8" x14ac:dyDescent="0.2">
      <c r="A351" s="53">
        <v>6</v>
      </c>
      <c r="B351" s="56" t="s">
        <v>146</v>
      </c>
      <c r="C351" s="56" t="s">
        <v>147</v>
      </c>
      <c r="D351" s="54">
        <v>50.81</v>
      </c>
    </row>
    <row r="352" spans="1:8" x14ac:dyDescent="0.2">
      <c r="A352" s="53">
        <v>7</v>
      </c>
      <c r="B352" s="56" t="s">
        <v>30</v>
      </c>
      <c r="C352" s="56" t="s">
        <v>14</v>
      </c>
      <c r="D352" s="54">
        <v>48.06</v>
      </c>
    </row>
    <row r="353" spans="1:8" x14ac:dyDescent="0.2">
      <c r="A353" s="53">
        <v>8</v>
      </c>
      <c r="B353" s="56" t="s">
        <v>31</v>
      </c>
      <c r="C353" s="56" t="s">
        <v>12</v>
      </c>
      <c r="D353" s="54">
        <v>46.92</v>
      </c>
    </row>
    <row r="354" spans="1:8" x14ac:dyDescent="0.2">
      <c r="A354" s="53">
        <v>9</v>
      </c>
      <c r="B354" s="56" t="s">
        <v>29</v>
      </c>
      <c r="C354" s="56" t="s">
        <v>13</v>
      </c>
      <c r="D354" s="54">
        <v>46.69</v>
      </c>
    </row>
    <row r="355" spans="1:8" x14ac:dyDescent="0.2">
      <c r="A355" s="53">
        <v>10</v>
      </c>
      <c r="B355" s="56" t="s">
        <v>26</v>
      </c>
      <c r="C355" s="56" t="s">
        <v>10</v>
      </c>
      <c r="D355" s="54">
        <v>45.83</v>
      </c>
    </row>
    <row r="356" spans="1:8" x14ac:dyDescent="0.2">
      <c r="A356" s="53">
        <v>11</v>
      </c>
      <c r="B356" s="56" t="s">
        <v>25</v>
      </c>
      <c r="C356" s="56" t="s">
        <v>9</v>
      </c>
      <c r="D356" s="54">
        <v>44.65</v>
      </c>
    </row>
    <row r="358" spans="1:8" x14ac:dyDescent="0.2">
      <c r="A358" s="65" t="s">
        <v>348</v>
      </c>
      <c r="B358" s="48" t="s">
        <v>2</v>
      </c>
      <c r="C358" s="49"/>
      <c r="D358" s="50" t="s">
        <v>145</v>
      </c>
      <c r="F358" s="52" t="s">
        <v>359</v>
      </c>
      <c r="H358" s="51">
        <v>2</v>
      </c>
    </row>
    <row r="359" spans="1:8" x14ac:dyDescent="0.2">
      <c r="A359" s="53">
        <v>1</v>
      </c>
      <c r="B359" s="51" t="s">
        <v>77</v>
      </c>
      <c r="C359" s="51" t="s">
        <v>17</v>
      </c>
      <c r="D359" s="54">
        <v>52.97</v>
      </c>
    </row>
    <row r="360" spans="1:8" x14ac:dyDescent="0.2">
      <c r="A360" s="53">
        <v>2</v>
      </c>
      <c r="B360" s="51" t="s">
        <v>319</v>
      </c>
      <c r="C360" s="51" t="s">
        <v>187</v>
      </c>
      <c r="D360" s="54">
        <v>51.83</v>
      </c>
    </row>
    <row r="361" spans="1:8" x14ac:dyDescent="0.2">
      <c r="A361" s="53">
        <v>3</v>
      </c>
      <c r="B361" s="51" t="s">
        <v>79</v>
      </c>
      <c r="C361" s="51" t="s">
        <v>49</v>
      </c>
      <c r="D361" s="54">
        <v>49.57</v>
      </c>
    </row>
    <row r="362" spans="1:8" x14ac:dyDescent="0.2">
      <c r="A362" s="53">
        <v>4</v>
      </c>
      <c r="B362" s="51" t="s">
        <v>80</v>
      </c>
      <c r="C362" s="51" t="s">
        <v>55</v>
      </c>
      <c r="D362" s="54">
        <v>48.79</v>
      </c>
    </row>
    <row r="363" spans="1:8" x14ac:dyDescent="0.2">
      <c r="A363" s="53">
        <v>5</v>
      </c>
      <c r="B363" s="51" t="s">
        <v>86</v>
      </c>
      <c r="C363" s="51" t="s">
        <v>60</v>
      </c>
      <c r="D363" s="54">
        <v>48.64</v>
      </c>
    </row>
    <row r="364" spans="1:8" x14ac:dyDescent="0.2">
      <c r="A364" s="53">
        <v>6</v>
      </c>
      <c r="B364" s="51" t="s">
        <v>72</v>
      </c>
      <c r="C364" s="51" t="s">
        <v>52</v>
      </c>
      <c r="D364" s="54">
        <v>48.42</v>
      </c>
    </row>
    <row r="365" spans="1:8" x14ac:dyDescent="0.2">
      <c r="A365" s="53">
        <v>7</v>
      </c>
      <c r="B365" s="51" t="s">
        <v>213</v>
      </c>
      <c r="C365" s="51" t="s">
        <v>49</v>
      </c>
      <c r="D365" s="54">
        <v>47.96</v>
      </c>
    </row>
    <row r="366" spans="1:8" x14ac:dyDescent="0.2">
      <c r="A366" s="53">
        <v>8</v>
      </c>
      <c r="B366" s="51" t="s">
        <v>68</v>
      </c>
      <c r="C366" s="51" t="s">
        <v>17</v>
      </c>
      <c r="D366" s="54">
        <v>47.56</v>
      </c>
    </row>
    <row r="367" spans="1:8" x14ac:dyDescent="0.2">
      <c r="A367" s="53">
        <v>9</v>
      </c>
      <c r="B367" s="51" t="s">
        <v>67</v>
      </c>
      <c r="C367" s="51" t="s">
        <v>49</v>
      </c>
      <c r="D367" s="54">
        <v>46.32</v>
      </c>
    </row>
    <row r="368" spans="1:8" x14ac:dyDescent="0.2">
      <c r="A368" s="53">
        <v>10</v>
      </c>
      <c r="B368" s="51" t="s">
        <v>90</v>
      </c>
      <c r="C368" s="51" t="s">
        <v>61</v>
      </c>
      <c r="D368" s="54">
        <v>45.33</v>
      </c>
    </row>
    <row r="369" spans="1:8" x14ac:dyDescent="0.2">
      <c r="A369" s="53">
        <v>11</v>
      </c>
      <c r="B369" s="51" t="s">
        <v>64</v>
      </c>
      <c r="C369" s="51" t="s">
        <v>46</v>
      </c>
      <c r="D369" s="54">
        <v>44.52</v>
      </c>
    </row>
    <row r="370" spans="1:8" x14ac:dyDescent="0.2">
      <c r="A370" s="53">
        <v>12</v>
      </c>
      <c r="B370" s="51" t="s">
        <v>85</v>
      </c>
      <c r="C370" s="51" t="s">
        <v>59</v>
      </c>
      <c r="D370" s="54">
        <v>44.44</v>
      </c>
    </row>
    <row r="371" spans="1:8" x14ac:dyDescent="0.2">
      <c r="A371" s="53">
        <v>13</v>
      </c>
      <c r="B371" s="51" t="s">
        <v>84</v>
      </c>
      <c r="C371" s="51" t="s">
        <v>58</v>
      </c>
      <c r="D371" s="54">
        <v>42.18</v>
      </c>
    </row>
    <row r="372" spans="1:8" x14ac:dyDescent="0.2">
      <c r="A372" s="53">
        <v>14</v>
      </c>
      <c r="B372" s="51" t="s">
        <v>88</v>
      </c>
      <c r="C372" s="51" t="s">
        <v>22</v>
      </c>
      <c r="D372" s="54">
        <v>39.83</v>
      </c>
    </row>
    <row r="373" spans="1:8" x14ac:dyDescent="0.2">
      <c r="A373" s="53">
        <v>15</v>
      </c>
      <c r="B373" s="51" t="s">
        <v>63</v>
      </c>
      <c r="C373" s="51" t="s">
        <v>45</v>
      </c>
      <c r="D373" s="54">
        <v>36.07</v>
      </c>
    </row>
    <row r="375" spans="1:8" x14ac:dyDescent="0.2">
      <c r="A375" s="65" t="s">
        <v>349</v>
      </c>
      <c r="B375" s="48" t="s">
        <v>3</v>
      </c>
      <c r="C375" s="49"/>
      <c r="D375" s="50" t="s">
        <v>145</v>
      </c>
      <c r="F375" s="52" t="s">
        <v>356</v>
      </c>
      <c r="H375" s="51">
        <v>3</v>
      </c>
    </row>
    <row r="376" spans="1:8" x14ac:dyDescent="0.2">
      <c r="A376" s="53">
        <v>1</v>
      </c>
      <c r="B376" s="51" t="s">
        <v>189</v>
      </c>
      <c r="C376" s="51" t="s">
        <v>15</v>
      </c>
      <c r="D376" s="54">
        <v>49.82</v>
      </c>
    </row>
    <row r="377" spans="1:8" x14ac:dyDescent="0.2">
      <c r="A377" s="53">
        <v>2</v>
      </c>
      <c r="B377" s="51" t="s">
        <v>173</v>
      </c>
      <c r="C377" s="51" t="s">
        <v>174</v>
      </c>
      <c r="D377" s="54">
        <v>49.46</v>
      </c>
    </row>
    <row r="378" spans="1:8" x14ac:dyDescent="0.2">
      <c r="A378" s="53">
        <v>3</v>
      </c>
      <c r="B378" s="51" t="s">
        <v>180</v>
      </c>
      <c r="C378" s="51" t="s">
        <v>166</v>
      </c>
      <c r="D378" s="54">
        <v>49.37</v>
      </c>
    </row>
    <row r="379" spans="1:8" x14ac:dyDescent="0.2">
      <c r="A379" s="53">
        <v>4</v>
      </c>
      <c r="B379" s="51" t="s">
        <v>190</v>
      </c>
      <c r="C379" s="51" t="s">
        <v>185</v>
      </c>
      <c r="D379" s="54">
        <v>49.1</v>
      </c>
    </row>
    <row r="380" spans="1:8" x14ac:dyDescent="0.2">
      <c r="A380" s="53">
        <v>5</v>
      </c>
      <c r="B380" s="51" t="s">
        <v>183</v>
      </c>
      <c r="C380" s="51" t="s">
        <v>174</v>
      </c>
      <c r="D380" s="54">
        <v>48.59</v>
      </c>
    </row>
    <row r="381" spans="1:8" x14ac:dyDescent="0.2">
      <c r="A381" s="53">
        <v>6</v>
      </c>
      <c r="B381" s="51" t="s">
        <v>193</v>
      </c>
      <c r="C381" s="51" t="s">
        <v>109</v>
      </c>
      <c r="D381" s="54">
        <v>48.28</v>
      </c>
    </row>
    <row r="382" spans="1:8" x14ac:dyDescent="0.2">
      <c r="A382" s="53">
        <v>7</v>
      </c>
      <c r="B382" s="51" t="s">
        <v>188</v>
      </c>
      <c r="C382" s="51" t="s">
        <v>162</v>
      </c>
      <c r="D382" s="54">
        <v>48.05</v>
      </c>
    </row>
    <row r="383" spans="1:8" x14ac:dyDescent="0.2">
      <c r="A383" s="53">
        <v>8</v>
      </c>
      <c r="B383" s="51" t="s">
        <v>171</v>
      </c>
      <c r="C383" s="51" t="s">
        <v>23</v>
      </c>
      <c r="D383" s="54">
        <v>47.03</v>
      </c>
    </row>
    <row r="384" spans="1:8" x14ac:dyDescent="0.2">
      <c r="A384" s="53">
        <v>9</v>
      </c>
      <c r="B384" s="51" t="s">
        <v>196</v>
      </c>
      <c r="C384" s="51" t="s">
        <v>168</v>
      </c>
      <c r="D384" s="54">
        <v>46.77</v>
      </c>
    </row>
    <row r="385" spans="1:4" x14ac:dyDescent="0.2">
      <c r="A385" s="53">
        <v>10</v>
      </c>
      <c r="B385" s="51" t="s">
        <v>179</v>
      </c>
      <c r="C385" s="51" t="s">
        <v>164</v>
      </c>
      <c r="D385" s="54">
        <v>46.19</v>
      </c>
    </row>
    <row r="386" spans="1:4" x14ac:dyDescent="0.2">
      <c r="A386" s="53">
        <v>11</v>
      </c>
      <c r="B386" s="51" t="s">
        <v>170</v>
      </c>
      <c r="C386" s="51" t="s">
        <v>115</v>
      </c>
      <c r="D386" s="54">
        <v>45.69</v>
      </c>
    </row>
    <row r="387" spans="1:4" x14ac:dyDescent="0.2">
      <c r="A387" s="53">
        <v>12</v>
      </c>
      <c r="B387" s="51" t="s">
        <v>169</v>
      </c>
      <c r="C387" s="51" t="s">
        <v>147</v>
      </c>
      <c r="D387" s="54">
        <v>42.66</v>
      </c>
    </row>
    <row r="388" spans="1:4" x14ac:dyDescent="0.2">
      <c r="A388" s="53">
        <v>13</v>
      </c>
      <c r="B388" s="51" t="s">
        <v>159</v>
      </c>
      <c r="C388" s="51" t="s">
        <v>160</v>
      </c>
      <c r="D388" s="54">
        <v>42.65</v>
      </c>
    </row>
    <row r="389" spans="1:4" x14ac:dyDescent="0.2">
      <c r="A389" s="53">
        <v>14</v>
      </c>
      <c r="B389" s="51" t="s">
        <v>176</v>
      </c>
      <c r="C389" s="51" t="s">
        <v>164</v>
      </c>
      <c r="D389" s="54">
        <v>42.5</v>
      </c>
    </row>
    <row r="390" spans="1:4" x14ac:dyDescent="0.2">
      <c r="A390" s="53">
        <v>15</v>
      </c>
      <c r="B390" s="51" t="s">
        <v>175</v>
      </c>
      <c r="C390" s="51" t="s">
        <v>115</v>
      </c>
      <c r="D390" s="54">
        <v>41.67</v>
      </c>
    </row>
    <row r="391" spans="1:4" x14ac:dyDescent="0.2">
      <c r="A391" s="53">
        <v>16</v>
      </c>
      <c r="B391" s="51" t="s">
        <v>156</v>
      </c>
      <c r="C391" s="51" t="s">
        <v>157</v>
      </c>
      <c r="D391" s="54">
        <v>41.52</v>
      </c>
    </row>
    <row r="392" spans="1:4" x14ac:dyDescent="0.2">
      <c r="A392" s="53">
        <v>17</v>
      </c>
      <c r="B392" s="51" t="s">
        <v>167</v>
      </c>
      <c r="C392" s="51" t="s">
        <v>168</v>
      </c>
      <c r="D392" s="54">
        <v>40.200000000000003</v>
      </c>
    </row>
    <row r="393" spans="1:4" x14ac:dyDescent="0.2">
      <c r="A393" s="53">
        <v>18</v>
      </c>
      <c r="B393" s="51" t="s">
        <v>150</v>
      </c>
      <c r="C393" s="51" t="s">
        <v>8</v>
      </c>
      <c r="D393" s="54">
        <v>39.909999999999997</v>
      </c>
    </row>
    <row r="394" spans="1:4" x14ac:dyDescent="0.2">
      <c r="A394" s="53">
        <v>19</v>
      </c>
      <c r="B394" s="51" t="s">
        <v>161</v>
      </c>
      <c r="C394" s="51" t="s">
        <v>162</v>
      </c>
      <c r="D394" s="54">
        <v>39.270000000000003</v>
      </c>
    </row>
    <row r="395" spans="1:4" x14ac:dyDescent="0.2">
      <c r="A395" s="53">
        <v>20</v>
      </c>
      <c r="B395" s="51" t="s">
        <v>158</v>
      </c>
      <c r="C395" s="51" t="s">
        <v>98</v>
      </c>
      <c r="D395" s="54">
        <v>39.1</v>
      </c>
    </row>
    <row r="396" spans="1:4" x14ac:dyDescent="0.2">
      <c r="A396" s="53">
        <v>21</v>
      </c>
      <c r="B396" s="51" t="s">
        <v>154</v>
      </c>
      <c r="C396" s="51" t="s">
        <v>155</v>
      </c>
      <c r="D396" s="54">
        <v>38.49</v>
      </c>
    </row>
    <row r="397" spans="1:4" x14ac:dyDescent="0.2">
      <c r="A397" s="53">
        <v>22</v>
      </c>
      <c r="B397" s="51" t="s">
        <v>151</v>
      </c>
      <c r="C397" s="51" t="s">
        <v>98</v>
      </c>
      <c r="D397" s="54">
        <v>38.340000000000003</v>
      </c>
    </row>
    <row r="398" spans="1:4" x14ac:dyDescent="0.2">
      <c r="A398" s="53">
        <v>23</v>
      </c>
      <c r="B398" s="51" t="s">
        <v>148</v>
      </c>
      <c r="C398" s="51" t="s">
        <v>149</v>
      </c>
      <c r="D398" s="54">
        <v>38.340000000000003</v>
      </c>
    </row>
    <row r="399" spans="1:4" x14ac:dyDescent="0.2">
      <c r="A399" s="53">
        <v>24</v>
      </c>
      <c r="B399" s="51" t="s">
        <v>152</v>
      </c>
      <c r="C399" s="51" t="s">
        <v>153</v>
      </c>
      <c r="D399" s="54">
        <v>37.520000000000003</v>
      </c>
    </row>
    <row r="401" spans="1:8" x14ac:dyDescent="0.2">
      <c r="A401" s="65" t="s">
        <v>350</v>
      </c>
      <c r="B401" s="48" t="s">
        <v>4</v>
      </c>
      <c r="C401" s="49"/>
      <c r="D401" s="50" t="s">
        <v>145</v>
      </c>
      <c r="F401" s="52" t="s">
        <v>358</v>
      </c>
      <c r="H401" s="51">
        <v>5</v>
      </c>
    </row>
    <row r="402" spans="1:8" x14ac:dyDescent="0.2">
      <c r="A402" s="55">
        <v>1</v>
      </c>
      <c r="B402" s="56" t="s">
        <v>323</v>
      </c>
      <c r="C402" s="56" t="s">
        <v>62</v>
      </c>
      <c r="D402" s="57">
        <v>48.5</v>
      </c>
    </row>
    <row r="403" spans="1:8" x14ac:dyDescent="0.2">
      <c r="A403" s="55">
        <v>2</v>
      </c>
      <c r="B403" s="56" t="s">
        <v>141</v>
      </c>
      <c r="C403" s="56" t="s">
        <v>133</v>
      </c>
      <c r="D403" s="57">
        <v>48.13</v>
      </c>
    </row>
    <row r="404" spans="1:8" x14ac:dyDescent="0.2">
      <c r="A404" s="55">
        <v>3</v>
      </c>
      <c r="B404" s="56" t="s">
        <v>322</v>
      </c>
      <c r="C404" s="56" t="s">
        <v>362</v>
      </c>
      <c r="D404" s="57">
        <v>47.99</v>
      </c>
    </row>
    <row r="405" spans="1:8" x14ac:dyDescent="0.2">
      <c r="A405" s="55">
        <v>4</v>
      </c>
      <c r="B405" s="56" t="s">
        <v>276</v>
      </c>
      <c r="C405" s="56" t="s">
        <v>16</v>
      </c>
      <c r="D405" s="57">
        <v>47.34</v>
      </c>
    </row>
    <row r="406" spans="1:8" x14ac:dyDescent="0.2">
      <c r="A406" s="55">
        <v>5</v>
      </c>
      <c r="B406" s="56" t="s">
        <v>143</v>
      </c>
      <c r="C406" s="56" t="s">
        <v>115</v>
      </c>
      <c r="D406" s="57">
        <v>47</v>
      </c>
    </row>
    <row r="407" spans="1:8" x14ac:dyDescent="0.2">
      <c r="A407" s="55">
        <v>6</v>
      </c>
      <c r="B407" s="56" t="s">
        <v>142</v>
      </c>
      <c r="C407" s="56" t="s">
        <v>9</v>
      </c>
      <c r="D407" s="57">
        <v>46.87</v>
      </c>
    </row>
    <row r="408" spans="1:8" x14ac:dyDescent="0.2">
      <c r="A408" s="55">
        <v>7</v>
      </c>
      <c r="B408" s="56" t="s">
        <v>129</v>
      </c>
      <c r="C408" s="56" t="s">
        <v>14</v>
      </c>
      <c r="D408" s="57">
        <v>46.61</v>
      </c>
    </row>
    <row r="409" spans="1:8" x14ac:dyDescent="0.2">
      <c r="A409" s="55">
        <v>8</v>
      </c>
      <c r="B409" s="56" t="s">
        <v>315</v>
      </c>
      <c r="C409" s="56" t="s">
        <v>316</v>
      </c>
      <c r="D409" s="57">
        <v>46.42</v>
      </c>
    </row>
    <row r="410" spans="1:8" x14ac:dyDescent="0.2">
      <c r="A410" s="55">
        <v>9</v>
      </c>
      <c r="B410" s="56" t="s">
        <v>140</v>
      </c>
      <c r="C410" s="56" t="s">
        <v>61</v>
      </c>
      <c r="D410" s="57">
        <v>46.38</v>
      </c>
    </row>
    <row r="411" spans="1:8" x14ac:dyDescent="0.2">
      <c r="A411" s="55">
        <v>10</v>
      </c>
      <c r="B411" s="56" t="s">
        <v>123</v>
      </c>
      <c r="C411" s="56" t="s">
        <v>22</v>
      </c>
      <c r="D411" s="57">
        <v>45.7</v>
      </c>
    </row>
    <row r="412" spans="1:8" x14ac:dyDescent="0.2">
      <c r="A412" s="55">
        <v>11</v>
      </c>
      <c r="B412" s="56" t="s">
        <v>127</v>
      </c>
      <c r="C412" s="56" t="s">
        <v>128</v>
      </c>
      <c r="D412" s="57">
        <v>45.23</v>
      </c>
    </row>
    <row r="413" spans="1:8" x14ac:dyDescent="0.2">
      <c r="A413" s="55">
        <v>12</v>
      </c>
      <c r="B413" s="56" t="s">
        <v>321</v>
      </c>
      <c r="C413" s="56" t="s">
        <v>363</v>
      </c>
      <c r="D413" s="57">
        <v>45.22</v>
      </c>
    </row>
    <row r="414" spans="1:8" x14ac:dyDescent="0.2">
      <c r="A414" s="55">
        <v>13</v>
      </c>
      <c r="B414" s="56" t="s">
        <v>379</v>
      </c>
      <c r="C414" s="56" t="s">
        <v>15</v>
      </c>
      <c r="D414" s="57">
        <v>44.6</v>
      </c>
    </row>
    <row r="415" spans="1:8" x14ac:dyDescent="0.2">
      <c r="A415" s="55">
        <v>14</v>
      </c>
      <c r="B415" s="56" t="s">
        <v>299</v>
      </c>
      <c r="C415" s="56" t="s">
        <v>300</v>
      </c>
      <c r="D415" s="57">
        <v>44.13</v>
      </c>
    </row>
    <row r="416" spans="1:8" x14ac:dyDescent="0.2">
      <c r="A416" s="55">
        <v>15</v>
      </c>
      <c r="B416" s="56" t="s">
        <v>114</v>
      </c>
      <c r="C416" s="56" t="s">
        <v>115</v>
      </c>
      <c r="D416" s="57">
        <v>44</v>
      </c>
    </row>
    <row r="417" spans="1:4" x14ac:dyDescent="0.2">
      <c r="A417" s="55">
        <v>16</v>
      </c>
      <c r="B417" s="56" t="s">
        <v>122</v>
      </c>
      <c r="C417" s="56" t="s">
        <v>49</v>
      </c>
      <c r="D417" s="57">
        <v>43.92</v>
      </c>
    </row>
    <row r="418" spans="1:4" x14ac:dyDescent="0.2">
      <c r="A418" s="55">
        <v>17</v>
      </c>
      <c r="B418" s="56" t="s">
        <v>110</v>
      </c>
      <c r="C418" s="56" t="s">
        <v>109</v>
      </c>
      <c r="D418" s="57">
        <v>43.71</v>
      </c>
    </row>
    <row r="419" spans="1:4" x14ac:dyDescent="0.2">
      <c r="A419" s="55">
        <v>18</v>
      </c>
      <c r="B419" s="56" t="s">
        <v>111</v>
      </c>
      <c r="C419" s="56" t="s">
        <v>17</v>
      </c>
      <c r="D419" s="57">
        <v>43.41</v>
      </c>
    </row>
    <row r="420" spans="1:4" x14ac:dyDescent="0.2">
      <c r="A420" s="55">
        <v>19</v>
      </c>
      <c r="B420" s="56" t="s">
        <v>103</v>
      </c>
      <c r="C420" s="56" t="s">
        <v>20</v>
      </c>
      <c r="D420" s="57">
        <v>43.41</v>
      </c>
    </row>
    <row r="421" spans="1:4" x14ac:dyDescent="0.2">
      <c r="A421" s="55">
        <v>20</v>
      </c>
      <c r="B421" s="56" t="s">
        <v>292</v>
      </c>
      <c r="C421" s="56" t="s">
        <v>61</v>
      </c>
      <c r="D421" s="57">
        <v>42.84</v>
      </c>
    </row>
    <row r="422" spans="1:4" x14ac:dyDescent="0.2">
      <c r="A422" s="55">
        <v>21</v>
      </c>
      <c r="B422" s="56" t="s">
        <v>136</v>
      </c>
      <c r="C422" s="56" t="s">
        <v>137</v>
      </c>
      <c r="D422" s="57">
        <v>42.22</v>
      </c>
    </row>
    <row r="423" spans="1:4" x14ac:dyDescent="0.2">
      <c r="A423" s="55">
        <v>22</v>
      </c>
      <c r="B423" s="56" t="s">
        <v>119</v>
      </c>
      <c r="C423" s="56" t="s">
        <v>120</v>
      </c>
      <c r="D423" s="57">
        <v>42.06</v>
      </c>
    </row>
    <row r="424" spans="1:4" x14ac:dyDescent="0.2">
      <c r="A424" s="55">
        <v>23</v>
      </c>
      <c r="B424" s="56" t="s">
        <v>121</v>
      </c>
      <c r="C424" s="56" t="s">
        <v>19</v>
      </c>
      <c r="D424" s="57">
        <v>41.81</v>
      </c>
    </row>
    <row r="425" spans="1:4" x14ac:dyDescent="0.2">
      <c r="A425" s="55">
        <v>24</v>
      </c>
      <c r="B425" s="56" t="s">
        <v>126</v>
      </c>
      <c r="C425" s="56" t="s">
        <v>59</v>
      </c>
      <c r="D425" s="57">
        <v>41.73</v>
      </c>
    </row>
    <row r="426" spans="1:4" x14ac:dyDescent="0.2">
      <c r="A426" s="55">
        <v>25</v>
      </c>
      <c r="B426" s="56" t="s">
        <v>92</v>
      </c>
      <c r="C426" s="56" t="s">
        <v>93</v>
      </c>
      <c r="D426" s="57">
        <v>39.57</v>
      </c>
    </row>
    <row r="427" spans="1:4" x14ac:dyDescent="0.2">
      <c r="A427" s="55">
        <v>26</v>
      </c>
      <c r="B427" s="56" t="s">
        <v>118</v>
      </c>
      <c r="C427" s="56" t="s">
        <v>59</v>
      </c>
      <c r="D427" s="57">
        <v>39.24</v>
      </c>
    </row>
    <row r="428" spans="1:4" x14ac:dyDescent="0.2">
      <c r="A428" s="55">
        <v>27</v>
      </c>
      <c r="B428" s="56" t="s">
        <v>112</v>
      </c>
      <c r="C428" s="56" t="s">
        <v>113</v>
      </c>
      <c r="D428" s="57">
        <v>39.18</v>
      </c>
    </row>
    <row r="429" spans="1:4" x14ac:dyDescent="0.2">
      <c r="A429" s="55">
        <v>28</v>
      </c>
      <c r="B429" s="56" t="s">
        <v>94</v>
      </c>
      <c r="C429" s="56" t="s">
        <v>49</v>
      </c>
      <c r="D429" s="57">
        <v>38.979999999999997</v>
      </c>
    </row>
    <row r="430" spans="1:4" x14ac:dyDescent="0.2">
      <c r="A430" s="55">
        <v>29</v>
      </c>
      <c r="B430" s="56" t="s">
        <v>95</v>
      </c>
      <c r="C430" s="56" t="s">
        <v>96</v>
      </c>
      <c r="D430" s="57">
        <v>38.94</v>
      </c>
    </row>
    <row r="431" spans="1:4" x14ac:dyDescent="0.2">
      <c r="A431" s="55">
        <v>30</v>
      </c>
      <c r="B431" s="56" t="s">
        <v>102</v>
      </c>
      <c r="C431" s="56" t="s">
        <v>61</v>
      </c>
      <c r="D431" s="57">
        <v>38.9</v>
      </c>
    </row>
    <row r="432" spans="1:4" x14ac:dyDescent="0.2">
      <c r="A432" s="55">
        <v>31</v>
      </c>
      <c r="B432" s="56" t="s">
        <v>108</v>
      </c>
      <c r="C432" s="56" t="s">
        <v>109</v>
      </c>
      <c r="D432" s="57">
        <v>38.75</v>
      </c>
    </row>
    <row r="433" spans="1:8" x14ac:dyDescent="0.2">
      <c r="A433" s="55">
        <v>32</v>
      </c>
      <c r="B433" s="56" t="s">
        <v>101</v>
      </c>
      <c r="C433" s="56" t="s">
        <v>12</v>
      </c>
      <c r="D433" s="57">
        <v>38.42</v>
      </c>
    </row>
    <row r="434" spans="1:8" x14ac:dyDescent="0.2">
      <c r="A434" s="55">
        <v>33</v>
      </c>
      <c r="B434" s="56" t="s">
        <v>104</v>
      </c>
      <c r="C434" s="56" t="s">
        <v>17</v>
      </c>
      <c r="D434" s="57">
        <v>37.81</v>
      </c>
    </row>
    <row r="435" spans="1:8" x14ac:dyDescent="0.2">
      <c r="A435" s="55">
        <v>34</v>
      </c>
      <c r="B435" s="56" t="s">
        <v>99</v>
      </c>
      <c r="C435" s="56" t="s">
        <v>100</v>
      </c>
      <c r="D435" s="57">
        <v>36.659999999999997</v>
      </c>
    </row>
    <row r="436" spans="1:8" x14ac:dyDescent="0.2">
      <c r="A436" s="55">
        <v>35</v>
      </c>
      <c r="B436" s="56" t="s">
        <v>105</v>
      </c>
      <c r="C436" s="56" t="s">
        <v>106</v>
      </c>
      <c r="D436" s="57">
        <v>35.9</v>
      </c>
    </row>
    <row r="437" spans="1:8" x14ac:dyDescent="0.2">
      <c r="A437" s="55"/>
    </row>
    <row r="438" spans="1:8" x14ac:dyDescent="0.2">
      <c r="A438" s="55"/>
      <c r="B438" s="56"/>
      <c r="C438" s="56"/>
      <c r="D438" s="57"/>
    </row>
    <row r="439" spans="1:8" x14ac:dyDescent="0.2">
      <c r="A439" s="55"/>
      <c r="B439" s="56"/>
      <c r="C439" s="56"/>
      <c r="D439" s="57"/>
    </row>
    <row r="440" spans="1:8" x14ac:dyDescent="0.2">
      <c r="A440" s="76" t="s">
        <v>355</v>
      </c>
      <c r="B440" s="48" t="s">
        <v>0</v>
      </c>
      <c r="C440" s="49"/>
      <c r="D440" s="50" t="s">
        <v>7</v>
      </c>
      <c r="F440" s="52" t="s">
        <v>356</v>
      </c>
      <c r="H440" s="51">
        <v>3</v>
      </c>
    </row>
    <row r="441" spans="1:8" x14ac:dyDescent="0.2">
      <c r="A441" s="55">
        <v>1</v>
      </c>
      <c r="B441" s="56" t="s">
        <v>303</v>
      </c>
      <c r="C441" s="56" t="s">
        <v>304</v>
      </c>
      <c r="D441" s="57">
        <v>58.21</v>
      </c>
    </row>
    <row r="442" spans="1:8" x14ac:dyDescent="0.2">
      <c r="A442" s="55">
        <v>2</v>
      </c>
      <c r="B442" s="56" t="s">
        <v>44</v>
      </c>
      <c r="C442" s="56" t="s">
        <v>18</v>
      </c>
      <c r="D442" s="57">
        <v>54</v>
      </c>
    </row>
    <row r="443" spans="1:8" x14ac:dyDescent="0.2">
      <c r="A443" s="55">
        <v>3</v>
      </c>
      <c r="B443" s="56" t="s">
        <v>43</v>
      </c>
      <c r="C443" s="56" t="s">
        <v>22</v>
      </c>
      <c r="D443" s="57">
        <v>53.76</v>
      </c>
    </row>
    <row r="444" spans="1:8" x14ac:dyDescent="0.2">
      <c r="A444" s="55">
        <v>4</v>
      </c>
      <c r="B444" s="56" t="s">
        <v>146</v>
      </c>
      <c r="C444" s="56" t="s">
        <v>147</v>
      </c>
      <c r="D444" s="57">
        <v>53.62</v>
      </c>
    </row>
    <row r="445" spans="1:8" x14ac:dyDescent="0.2">
      <c r="A445" s="55">
        <v>5</v>
      </c>
      <c r="B445" s="56" t="s">
        <v>328</v>
      </c>
      <c r="C445" s="56" t="s">
        <v>160</v>
      </c>
      <c r="D445" s="57">
        <v>53.15</v>
      </c>
    </row>
    <row r="446" spans="1:8" x14ac:dyDescent="0.2">
      <c r="A446" s="55">
        <v>6</v>
      </c>
      <c r="B446" s="56" t="s">
        <v>42</v>
      </c>
      <c r="C446" s="56" t="s">
        <v>15</v>
      </c>
      <c r="D446" s="57">
        <v>52.36</v>
      </c>
    </row>
    <row r="447" spans="1:8" x14ac:dyDescent="0.2">
      <c r="A447" s="55">
        <v>7</v>
      </c>
      <c r="B447" s="56" t="s">
        <v>36</v>
      </c>
      <c r="C447" s="56" t="s">
        <v>18</v>
      </c>
      <c r="D447" s="57">
        <v>52.15</v>
      </c>
    </row>
    <row r="448" spans="1:8" x14ac:dyDescent="0.2">
      <c r="A448" s="55">
        <v>8</v>
      </c>
      <c r="B448" s="56" t="s">
        <v>28</v>
      </c>
      <c r="C448" s="56" t="s">
        <v>12</v>
      </c>
      <c r="D448" s="57">
        <v>51.13</v>
      </c>
    </row>
    <row r="449" spans="1:8" x14ac:dyDescent="0.2">
      <c r="A449" s="55">
        <v>9</v>
      </c>
      <c r="B449" s="56" t="s">
        <v>37</v>
      </c>
      <c r="C449" s="56" t="s">
        <v>19</v>
      </c>
      <c r="D449" s="57">
        <v>50.07</v>
      </c>
    </row>
    <row r="450" spans="1:8" x14ac:dyDescent="0.2">
      <c r="A450" s="55">
        <v>10</v>
      </c>
      <c r="B450" s="56" t="s">
        <v>32</v>
      </c>
      <c r="C450" s="56" t="s">
        <v>15</v>
      </c>
      <c r="D450" s="57">
        <v>50</v>
      </c>
    </row>
    <row r="451" spans="1:8" x14ac:dyDescent="0.2">
      <c r="A451" s="55">
        <v>11</v>
      </c>
      <c r="B451" s="56" t="s">
        <v>329</v>
      </c>
      <c r="C451" s="56" t="s">
        <v>307</v>
      </c>
      <c r="D451" s="57">
        <v>49.99</v>
      </c>
    </row>
    <row r="452" spans="1:8" x14ac:dyDescent="0.2">
      <c r="A452" s="55">
        <v>12</v>
      </c>
      <c r="B452" s="56" t="s">
        <v>27</v>
      </c>
      <c r="C452" s="56" t="s">
        <v>11</v>
      </c>
      <c r="D452" s="57">
        <v>48.65</v>
      </c>
    </row>
    <row r="453" spans="1:8" x14ac:dyDescent="0.2">
      <c r="A453" s="55">
        <v>13</v>
      </c>
      <c r="B453" s="56" t="s">
        <v>30</v>
      </c>
      <c r="C453" s="56" t="s">
        <v>14</v>
      </c>
      <c r="D453" s="57">
        <v>47.99</v>
      </c>
    </row>
    <row r="454" spans="1:8" x14ac:dyDescent="0.2">
      <c r="A454" s="55">
        <v>14</v>
      </c>
      <c r="B454" s="56" t="s">
        <v>201</v>
      </c>
      <c r="C454" s="56" t="s">
        <v>17</v>
      </c>
      <c r="D454" s="57">
        <v>47.81</v>
      </c>
    </row>
    <row r="455" spans="1:8" x14ac:dyDescent="0.2">
      <c r="A455" s="55">
        <v>15</v>
      </c>
      <c r="B455" s="56" t="s">
        <v>29</v>
      </c>
      <c r="C455" s="56" t="s">
        <v>13</v>
      </c>
      <c r="D455" s="57">
        <v>46.54</v>
      </c>
    </row>
    <row r="456" spans="1:8" x14ac:dyDescent="0.2">
      <c r="A456" s="55">
        <v>16</v>
      </c>
      <c r="B456" s="56" t="s">
        <v>31</v>
      </c>
      <c r="C456" s="56" t="s">
        <v>12</v>
      </c>
      <c r="D456" s="57">
        <v>46.37</v>
      </c>
    </row>
    <row r="457" spans="1:8" x14ac:dyDescent="0.2">
      <c r="A457" s="55">
        <v>17</v>
      </c>
      <c r="B457" s="56" t="s">
        <v>33</v>
      </c>
      <c r="C457" s="56" t="s">
        <v>16</v>
      </c>
      <c r="D457" s="57">
        <v>46.05</v>
      </c>
    </row>
    <row r="458" spans="1:8" x14ac:dyDescent="0.2">
      <c r="A458" s="55">
        <v>18</v>
      </c>
      <c r="B458" s="56" t="s">
        <v>34</v>
      </c>
      <c r="C458" s="56" t="s">
        <v>15</v>
      </c>
      <c r="D458" s="57">
        <v>46</v>
      </c>
    </row>
    <row r="459" spans="1:8" x14ac:dyDescent="0.2">
      <c r="A459" s="55">
        <v>19</v>
      </c>
      <c r="B459" s="56" t="s">
        <v>26</v>
      </c>
      <c r="C459" s="56" t="s">
        <v>10</v>
      </c>
      <c r="D459" s="57">
        <v>45.19</v>
      </c>
    </row>
    <row r="460" spans="1:8" x14ac:dyDescent="0.2">
      <c r="A460" s="55">
        <v>20</v>
      </c>
      <c r="B460" s="56" t="s">
        <v>25</v>
      </c>
      <c r="C460" s="56" t="s">
        <v>9</v>
      </c>
      <c r="D460" s="57">
        <v>41.75</v>
      </c>
    </row>
    <row r="461" spans="1:8" x14ac:dyDescent="0.2">
      <c r="A461" s="55">
        <v>21</v>
      </c>
      <c r="B461" s="56" t="s">
        <v>24</v>
      </c>
      <c r="C461" s="56" t="s">
        <v>8</v>
      </c>
      <c r="D461" s="57">
        <v>40.549999999999997</v>
      </c>
    </row>
    <row r="462" spans="1:8" x14ac:dyDescent="0.2">
      <c r="B462" s="48"/>
      <c r="C462" s="49"/>
    </row>
    <row r="463" spans="1:8" x14ac:dyDescent="0.2">
      <c r="A463" s="65" t="s">
        <v>351</v>
      </c>
      <c r="B463" s="48" t="s">
        <v>2</v>
      </c>
      <c r="D463" s="50" t="s">
        <v>7</v>
      </c>
      <c r="F463" s="52" t="s">
        <v>357</v>
      </c>
      <c r="H463" s="51">
        <v>4</v>
      </c>
    </row>
    <row r="464" spans="1:8" x14ac:dyDescent="0.2">
      <c r="A464" s="53">
        <v>1</v>
      </c>
      <c r="B464" s="61" t="s">
        <v>80</v>
      </c>
      <c r="C464" s="51" t="s">
        <v>55</v>
      </c>
      <c r="D464" s="54">
        <v>53.54</v>
      </c>
    </row>
    <row r="465" spans="1:4" x14ac:dyDescent="0.2">
      <c r="A465" s="53">
        <v>2</v>
      </c>
      <c r="B465" s="61" t="s">
        <v>78</v>
      </c>
      <c r="C465" s="51" t="s">
        <v>17</v>
      </c>
      <c r="D465" s="54">
        <v>52.34</v>
      </c>
    </row>
    <row r="466" spans="1:4" x14ac:dyDescent="0.2">
      <c r="A466" s="53">
        <v>3</v>
      </c>
      <c r="B466" s="61" t="s">
        <v>72</v>
      </c>
      <c r="C466" s="51" t="s">
        <v>52</v>
      </c>
      <c r="D466" s="54">
        <v>51.66</v>
      </c>
    </row>
    <row r="467" spans="1:4" x14ac:dyDescent="0.2">
      <c r="A467" s="53">
        <v>4</v>
      </c>
      <c r="B467" s="61" t="s">
        <v>319</v>
      </c>
      <c r="C467" s="51" t="s">
        <v>187</v>
      </c>
      <c r="D467" s="54">
        <v>50.95</v>
      </c>
    </row>
    <row r="468" spans="1:4" x14ac:dyDescent="0.2">
      <c r="A468" s="53">
        <v>5</v>
      </c>
      <c r="B468" s="61" t="s">
        <v>233</v>
      </c>
      <c r="C468" s="51" t="s">
        <v>17</v>
      </c>
      <c r="D468" s="54">
        <v>50.71</v>
      </c>
    </row>
    <row r="469" spans="1:4" x14ac:dyDescent="0.2">
      <c r="A469" s="53">
        <v>6</v>
      </c>
      <c r="B469" s="61" t="s">
        <v>83</v>
      </c>
      <c r="C469" s="51" t="s">
        <v>57</v>
      </c>
      <c r="D469" s="54">
        <v>50.25</v>
      </c>
    </row>
    <row r="470" spans="1:4" x14ac:dyDescent="0.2">
      <c r="A470" s="53">
        <v>7</v>
      </c>
      <c r="B470" s="61" t="s">
        <v>86</v>
      </c>
      <c r="C470" s="51" t="s">
        <v>60</v>
      </c>
      <c r="D470" s="54">
        <v>50.24</v>
      </c>
    </row>
    <row r="471" spans="1:4" x14ac:dyDescent="0.2">
      <c r="A471" s="53">
        <v>8</v>
      </c>
      <c r="B471" s="61" t="s">
        <v>305</v>
      </c>
      <c r="C471" s="51" t="s">
        <v>22</v>
      </c>
      <c r="D471" s="54">
        <v>50.1</v>
      </c>
    </row>
    <row r="472" spans="1:4" x14ac:dyDescent="0.2">
      <c r="A472" s="53">
        <v>9</v>
      </c>
      <c r="B472" s="61" t="s">
        <v>73</v>
      </c>
      <c r="C472" s="51" t="s">
        <v>49</v>
      </c>
      <c r="D472" s="54">
        <v>49.1</v>
      </c>
    </row>
    <row r="473" spans="1:4" x14ac:dyDescent="0.2">
      <c r="A473" s="53">
        <v>10</v>
      </c>
      <c r="B473" s="61" t="s">
        <v>81</v>
      </c>
      <c r="C473" s="51" t="s">
        <v>56</v>
      </c>
      <c r="D473" s="54">
        <v>48.45</v>
      </c>
    </row>
    <row r="474" spans="1:4" x14ac:dyDescent="0.2">
      <c r="A474" s="53">
        <v>11</v>
      </c>
      <c r="B474" s="61" t="s">
        <v>82</v>
      </c>
      <c r="C474" s="51" t="s">
        <v>17</v>
      </c>
      <c r="D474" s="54">
        <v>48.03</v>
      </c>
    </row>
    <row r="475" spans="1:4" x14ac:dyDescent="0.2">
      <c r="A475" s="53">
        <v>12</v>
      </c>
      <c r="B475" s="61" t="s">
        <v>224</v>
      </c>
      <c r="C475" s="51" t="s">
        <v>225</v>
      </c>
      <c r="D475" s="54">
        <v>48</v>
      </c>
    </row>
    <row r="476" spans="1:4" x14ac:dyDescent="0.2">
      <c r="A476" s="53">
        <v>13</v>
      </c>
      <c r="B476" s="61" t="s">
        <v>79</v>
      </c>
      <c r="C476" s="51" t="s">
        <v>49</v>
      </c>
      <c r="D476" s="54">
        <v>47.69</v>
      </c>
    </row>
    <row r="477" spans="1:4" x14ac:dyDescent="0.2">
      <c r="A477" s="53">
        <v>14</v>
      </c>
      <c r="B477" s="61" t="s">
        <v>77</v>
      </c>
      <c r="C477" s="51" t="s">
        <v>17</v>
      </c>
      <c r="D477" s="54">
        <v>47.4</v>
      </c>
    </row>
    <row r="478" spans="1:4" x14ac:dyDescent="0.2">
      <c r="A478" s="53">
        <v>15</v>
      </c>
      <c r="B478" s="61" t="s">
        <v>87</v>
      </c>
      <c r="C478" s="51" t="s">
        <v>59</v>
      </c>
      <c r="D478" s="54">
        <v>47.22</v>
      </c>
    </row>
    <row r="479" spans="1:4" x14ac:dyDescent="0.2">
      <c r="A479" s="53">
        <v>16</v>
      </c>
      <c r="B479" s="61" t="s">
        <v>68</v>
      </c>
      <c r="C479" s="51" t="s">
        <v>17</v>
      </c>
      <c r="D479" s="54">
        <v>46.82</v>
      </c>
    </row>
    <row r="480" spans="1:4" x14ac:dyDescent="0.2">
      <c r="A480" s="53">
        <v>17</v>
      </c>
      <c r="B480" s="61" t="s">
        <v>89</v>
      </c>
      <c r="C480" s="51" t="s">
        <v>17</v>
      </c>
      <c r="D480" s="54">
        <v>46.47</v>
      </c>
    </row>
    <row r="481" spans="1:8" x14ac:dyDescent="0.2">
      <c r="A481" s="53">
        <v>18</v>
      </c>
      <c r="B481" s="61" t="s">
        <v>69</v>
      </c>
      <c r="C481" s="51" t="s">
        <v>50</v>
      </c>
      <c r="D481" s="54">
        <v>46.31</v>
      </c>
    </row>
    <row r="482" spans="1:8" x14ac:dyDescent="0.2">
      <c r="A482" s="53">
        <v>19</v>
      </c>
      <c r="B482" s="61" t="s">
        <v>70</v>
      </c>
      <c r="C482" s="51" t="s">
        <v>19</v>
      </c>
      <c r="D482" s="54">
        <v>45.94</v>
      </c>
    </row>
    <row r="483" spans="1:8" x14ac:dyDescent="0.2">
      <c r="A483" s="53">
        <v>20</v>
      </c>
      <c r="B483" s="61" t="s">
        <v>91</v>
      </c>
      <c r="C483" s="51" t="s">
        <v>62</v>
      </c>
      <c r="D483" s="54">
        <v>45.81</v>
      </c>
    </row>
    <row r="484" spans="1:8" x14ac:dyDescent="0.2">
      <c r="A484" s="53">
        <v>21</v>
      </c>
      <c r="B484" s="61" t="s">
        <v>75</v>
      </c>
      <c r="C484" s="51" t="s">
        <v>15</v>
      </c>
      <c r="D484" s="54">
        <v>45.72</v>
      </c>
    </row>
    <row r="485" spans="1:8" x14ac:dyDescent="0.2">
      <c r="A485" s="53">
        <v>22</v>
      </c>
      <c r="B485" s="61" t="s">
        <v>76</v>
      </c>
      <c r="C485" s="51" t="s">
        <v>54</v>
      </c>
      <c r="D485" s="54">
        <v>45.2</v>
      </c>
    </row>
    <row r="486" spans="1:8" x14ac:dyDescent="0.2">
      <c r="A486" s="53">
        <v>23</v>
      </c>
      <c r="B486" s="61" t="s">
        <v>74</v>
      </c>
      <c r="C486" s="51" t="s">
        <v>53</v>
      </c>
      <c r="D486" s="54">
        <v>45.14</v>
      </c>
    </row>
    <row r="487" spans="1:8" x14ac:dyDescent="0.2">
      <c r="A487" s="53">
        <v>24</v>
      </c>
      <c r="B487" s="61" t="s">
        <v>64</v>
      </c>
      <c r="C487" s="51" t="s">
        <v>46</v>
      </c>
      <c r="D487" s="54">
        <v>43.71</v>
      </c>
    </row>
    <row r="488" spans="1:8" x14ac:dyDescent="0.2">
      <c r="A488" s="53">
        <v>25</v>
      </c>
      <c r="B488" s="61" t="s">
        <v>85</v>
      </c>
      <c r="C488" s="51" t="s">
        <v>59</v>
      </c>
      <c r="D488" s="54">
        <v>43.1</v>
      </c>
    </row>
    <row r="489" spans="1:8" x14ac:dyDescent="0.2">
      <c r="A489" s="53">
        <v>26</v>
      </c>
      <c r="B489" s="61" t="s">
        <v>84</v>
      </c>
      <c r="C489" s="51" t="s">
        <v>58</v>
      </c>
      <c r="D489" s="54">
        <v>43</v>
      </c>
    </row>
    <row r="490" spans="1:8" x14ac:dyDescent="0.2">
      <c r="A490" s="53">
        <v>27</v>
      </c>
      <c r="B490" s="61" t="s">
        <v>213</v>
      </c>
      <c r="C490" s="51" t="s">
        <v>49</v>
      </c>
      <c r="D490" s="54">
        <v>42.35</v>
      </c>
    </row>
    <row r="491" spans="1:8" x14ac:dyDescent="0.2">
      <c r="A491" s="53">
        <v>28</v>
      </c>
      <c r="B491" s="61" t="s">
        <v>90</v>
      </c>
      <c r="C491" s="51" t="s">
        <v>61</v>
      </c>
      <c r="D491" s="54">
        <v>41.93</v>
      </c>
    </row>
    <row r="492" spans="1:8" x14ac:dyDescent="0.2">
      <c r="A492" s="53">
        <v>29</v>
      </c>
      <c r="B492" s="77" t="s">
        <v>88</v>
      </c>
      <c r="C492" s="51" t="s">
        <v>22</v>
      </c>
      <c r="D492" s="54">
        <v>41.72</v>
      </c>
    </row>
    <row r="493" spans="1:8" x14ac:dyDescent="0.2">
      <c r="A493" s="53">
        <v>30</v>
      </c>
      <c r="B493" s="61" t="s">
        <v>63</v>
      </c>
      <c r="C493" s="51" t="s">
        <v>45</v>
      </c>
      <c r="D493" s="54">
        <v>38.44</v>
      </c>
    </row>
    <row r="494" spans="1:8" x14ac:dyDescent="0.2">
      <c r="B494" s="61"/>
      <c r="D494" s="54"/>
    </row>
    <row r="495" spans="1:8" x14ac:dyDescent="0.2">
      <c r="A495" s="65" t="s">
        <v>352</v>
      </c>
      <c r="B495" s="48" t="s">
        <v>3</v>
      </c>
      <c r="C495" s="49"/>
      <c r="D495" s="50" t="s">
        <v>7</v>
      </c>
      <c r="F495" s="52" t="s">
        <v>358</v>
      </c>
      <c r="H495" s="51">
        <v>5</v>
      </c>
    </row>
    <row r="496" spans="1:8" x14ac:dyDescent="0.2">
      <c r="A496" s="53">
        <v>1</v>
      </c>
      <c r="B496" s="51" t="s">
        <v>154</v>
      </c>
      <c r="C496" s="51" t="s">
        <v>155</v>
      </c>
      <c r="D496" s="54">
        <v>41.15</v>
      </c>
    </row>
    <row r="497" spans="1:4" x14ac:dyDescent="0.2">
      <c r="A497" s="53">
        <v>2</v>
      </c>
      <c r="B497" s="51" t="s">
        <v>156</v>
      </c>
      <c r="C497" s="51" t="s">
        <v>157</v>
      </c>
      <c r="D497" s="54">
        <v>38.86</v>
      </c>
    </row>
    <row r="498" spans="1:4" x14ac:dyDescent="0.2">
      <c r="A498" s="53">
        <v>3</v>
      </c>
      <c r="B498" s="51" t="s">
        <v>183</v>
      </c>
      <c r="C498" s="51" t="s">
        <v>174</v>
      </c>
      <c r="D498" s="54">
        <v>44.72</v>
      </c>
    </row>
    <row r="499" spans="1:4" x14ac:dyDescent="0.2">
      <c r="A499" s="53">
        <v>4</v>
      </c>
      <c r="B499" s="51" t="s">
        <v>172</v>
      </c>
      <c r="C499" s="51" t="s">
        <v>12</v>
      </c>
      <c r="D499" s="54">
        <v>42.35</v>
      </c>
    </row>
    <row r="500" spans="1:4" x14ac:dyDescent="0.2">
      <c r="A500" s="53">
        <v>5</v>
      </c>
      <c r="B500" s="51" t="s">
        <v>308</v>
      </c>
      <c r="C500" s="51" t="s">
        <v>115</v>
      </c>
      <c r="D500" s="54">
        <v>49.31</v>
      </c>
    </row>
    <row r="501" spans="1:4" x14ac:dyDescent="0.2">
      <c r="A501" s="53">
        <v>6</v>
      </c>
      <c r="B501" s="51" t="s">
        <v>178</v>
      </c>
      <c r="C501" s="51" t="s">
        <v>57</v>
      </c>
      <c r="D501" s="54">
        <v>44.22</v>
      </c>
    </row>
    <row r="502" spans="1:4" x14ac:dyDescent="0.2">
      <c r="A502" s="53">
        <v>7</v>
      </c>
      <c r="B502" s="51" t="s">
        <v>151</v>
      </c>
      <c r="C502" s="51" t="s">
        <v>98</v>
      </c>
      <c r="D502" s="54">
        <v>39.29</v>
      </c>
    </row>
    <row r="503" spans="1:4" x14ac:dyDescent="0.2">
      <c r="A503" s="53">
        <v>8</v>
      </c>
      <c r="B503" s="51" t="s">
        <v>173</v>
      </c>
      <c r="C503" s="51" t="s">
        <v>174</v>
      </c>
      <c r="D503" s="54">
        <v>43.47</v>
      </c>
    </row>
    <row r="504" spans="1:4" x14ac:dyDescent="0.2">
      <c r="A504" s="53">
        <v>9</v>
      </c>
      <c r="B504" s="51" t="s">
        <v>181</v>
      </c>
      <c r="C504" s="51" t="s">
        <v>15</v>
      </c>
      <c r="D504" s="54">
        <v>44</v>
      </c>
    </row>
    <row r="505" spans="1:4" x14ac:dyDescent="0.2">
      <c r="A505" s="53">
        <v>10</v>
      </c>
      <c r="B505" s="51" t="s">
        <v>148</v>
      </c>
      <c r="C505" s="51" t="s">
        <v>149</v>
      </c>
      <c r="D505" s="54">
        <v>39.770000000000003</v>
      </c>
    </row>
    <row r="506" spans="1:4" x14ac:dyDescent="0.2">
      <c r="A506" s="53">
        <v>11</v>
      </c>
      <c r="B506" s="51" t="s">
        <v>194</v>
      </c>
      <c r="C506" s="51" t="s">
        <v>195</v>
      </c>
      <c r="D506" s="54">
        <v>46.94</v>
      </c>
    </row>
    <row r="507" spans="1:4" x14ac:dyDescent="0.2">
      <c r="A507" s="53">
        <v>12</v>
      </c>
      <c r="B507" s="51" t="s">
        <v>170</v>
      </c>
      <c r="C507" s="51" t="s">
        <v>115</v>
      </c>
      <c r="D507" s="54">
        <v>40.630000000000003</v>
      </c>
    </row>
    <row r="508" spans="1:4" x14ac:dyDescent="0.2">
      <c r="A508" s="53">
        <v>13</v>
      </c>
      <c r="B508" s="51" t="s">
        <v>197</v>
      </c>
      <c r="C508" s="51" t="s">
        <v>361</v>
      </c>
      <c r="D508" s="54">
        <v>49.3</v>
      </c>
    </row>
    <row r="509" spans="1:4" x14ac:dyDescent="0.2">
      <c r="A509" s="53">
        <v>14</v>
      </c>
      <c r="B509" s="51" t="s">
        <v>193</v>
      </c>
      <c r="C509" s="51" t="s">
        <v>109</v>
      </c>
      <c r="D509" s="54">
        <v>40.909999999999997</v>
      </c>
    </row>
    <row r="510" spans="1:4" x14ac:dyDescent="0.2">
      <c r="A510" s="53">
        <v>15</v>
      </c>
      <c r="B510" s="51" t="s">
        <v>152</v>
      </c>
      <c r="C510" s="51" t="s">
        <v>153</v>
      </c>
      <c r="D510" s="54">
        <v>43.06</v>
      </c>
    </row>
    <row r="511" spans="1:4" x14ac:dyDescent="0.2">
      <c r="A511" s="53">
        <v>16</v>
      </c>
      <c r="B511" s="51" t="s">
        <v>186</v>
      </c>
      <c r="C511" s="51" t="s">
        <v>187</v>
      </c>
      <c r="D511" s="54">
        <v>47.27</v>
      </c>
    </row>
    <row r="512" spans="1:4" x14ac:dyDescent="0.2">
      <c r="A512" s="53">
        <v>17</v>
      </c>
      <c r="B512" s="51" t="s">
        <v>196</v>
      </c>
      <c r="C512" s="51" t="s">
        <v>168</v>
      </c>
      <c r="D512" s="54">
        <v>43.78</v>
      </c>
    </row>
    <row r="513" spans="1:9" x14ac:dyDescent="0.2">
      <c r="A513" s="53">
        <v>18</v>
      </c>
      <c r="B513" s="51" t="s">
        <v>150</v>
      </c>
      <c r="C513" s="51" t="s">
        <v>8</v>
      </c>
      <c r="D513" s="54">
        <v>38.17</v>
      </c>
    </row>
    <row r="514" spans="1:9" x14ac:dyDescent="0.2">
      <c r="A514" s="53">
        <v>19</v>
      </c>
      <c r="B514" s="51" t="s">
        <v>331</v>
      </c>
      <c r="C514" s="51" t="s">
        <v>330</v>
      </c>
      <c r="D514" s="54">
        <v>49.78</v>
      </c>
    </row>
    <row r="515" spans="1:9" x14ac:dyDescent="0.2">
      <c r="A515" s="53">
        <v>20</v>
      </c>
      <c r="B515" s="51" t="s">
        <v>182</v>
      </c>
      <c r="C515" s="51" t="s">
        <v>23</v>
      </c>
      <c r="D515" s="54">
        <v>46</v>
      </c>
    </row>
    <row r="516" spans="1:9" x14ac:dyDescent="0.2">
      <c r="A516" s="53">
        <v>21</v>
      </c>
      <c r="B516" s="51" t="s">
        <v>179</v>
      </c>
      <c r="C516" s="51" t="s">
        <v>164</v>
      </c>
      <c r="D516" s="54">
        <v>46.21</v>
      </c>
    </row>
    <row r="517" spans="1:9" x14ac:dyDescent="0.2">
      <c r="A517" s="53">
        <v>22</v>
      </c>
      <c r="B517" s="51" t="s">
        <v>175</v>
      </c>
      <c r="C517" s="51" t="s">
        <v>115</v>
      </c>
      <c r="D517" s="54">
        <v>40.83</v>
      </c>
    </row>
    <row r="518" spans="1:9" x14ac:dyDescent="0.2">
      <c r="A518" s="53">
        <v>23</v>
      </c>
      <c r="B518" s="51" t="s">
        <v>167</v>
      </c>
      <c r="C518" s="51" t="s">
        <v>168</v>
      </c>
      <c r="D518" s="54">
        <v>43.13</v>
      </c>
    </row>
    <row r="519" spans="1:9" x14ac:dyDescent="0.2">
      <c r="A519" s="53">
        <v>24</v>
      </c>
      <c r="B519" s="51" t="s">
        <v>312</v>
      </c>
      <c r="C519" s="51" t="s">
        <v>313</v>
      </c>
      <c r="D519" s="54">
        <v>45.92</v>
      </c>
    </row>
    <row r="520" spans="1:9" x14ac:dyDescent="0.2">
      <c r="A520" s="53">
        <v>25</v>
      </c>
      <c r="B520" s="51" t="s">
        <v>191</v>
      </c>
      <c r="C520" s="51" t="s">
        <v>192</v>
      </c>
      <c r="D520" s="54">
        <v>42.4</v>
      </c>
    </row>
    <row r="521" spans="1:9" x14ac:dyDescent="0.2">
      <c r="A521" s="53">
        <v>26</v>
      </c>
      <c r="B521" s="51" t="s">
        <v>311</v>
      </c>
      <c r="C521" s="51" t="s">
        <v>147</v>
      </c>
      <c r="D521" s="54">
        <v>49.12</v>
      </c>
    </row>
    <row r="522" spans="1:9" x14ac:dyDescent="0.2">
      <c r="A522" s="53">
        <v>27</v>
      </c>
      <c r="B522" s="51" t="s">
        <v>188</v>
      </c>
      <c r="C522" s="51" t="s">
        <v>162</v>
      </c>
      <c r="D522" s="54">
        <v>42.77</v>
      </c>
    </row>
    <row r="523" spans="1:9" x14ac:dyDescent="0.2">
      <c r="A523" s="53">
        <v>28</v>
      </c>
      <c r="B523" s="51" t="s">
        <v>163</v>
      </c>
      <c r="C523" s="51" t="s">
        <v>164</v>
      </c>
      <c r="D523" s="54">
        <v>44</v>
      </c>
    </row>
    <row r="524" spans="1:9" x14ac:dyDescent="0.2">
      <c r="A524" s="53">
        <v>29</v>
      </c>
      <c r="B524" s="51" t="s">
        <v>161</v>
      </c>
      <c r="C524" s="51" t="s">
        <v>162</v>
      </c>
      <c r="D524" s="54">
        <v>41.53</v>
      </c>
    </row>
    <row r="525" spans="1:9" x14ac:dyDescent="0.2">
      <c r="A525" s="53">
        <v>30</v>
      </c>
      <c r="B525" s="51" t="s">
        <v>332</v>
      </c>
      <c r="C525" s="51" t="s">
        <v>21</v>
      </c>
      <c r="D525" s="54">
        <v>47.41</v>
      </c>
    </row>
    <row r="526" spans="1:9" x14ac:dyDescent="0.2">
      <c r="A526" s="53">
        <v>31</v>
      </c>
      <c r="B526" s="51" t="s">
        <v>158</v>
      </c>
      <c r="C526" s="51" t="s">
        <v>98</v>
      </c>
      <c r="D526" s="54">
        <v>43.78</v>
      </c>
    </row>
    <row r="527" spans="1:9" x14ac:dyDescent="0.2">
      <c r="A527" s="53">
        <v>32</v>
      </c>
      <c r="B527" s="51" t="s">
        <v>177</v>
      </c>
      <c r="C527" s="51" t="s">
        <v>15</v>
      </c>
      <c r="D527" s="54">
        <v>42.59</v>
      </c>
    </row>
    <row r="528" spans="1:9" ht="15" x14ac:dyDescent="0.25">
      <c r="A528" s="53">
        <v>33</v>
      </c>
      <c r="B528" s="51" t="s">
        <v>165</v>
      </c>
      <c r="C528" s="51" t="s">
        <v>166</v>
      </c>
      <c r="D528" s="54">
        <v>41.4</v>
      </c>
      <c r="H528" s="78"/>
      <c r="I528" s="78"/>
    </row>
    <row r="529" spans="1:9" ht="15" x14ac:dyDescent="0.25">
      <c r="A529" s="53">
        <v>34</v>
      </c>
      <c r="B529" s="51" t="s">
        <v>180</v>
      </c>
      <c r="C529" s="51" t="s">
        <v>166</v>
      </c>
      <c r="D529" s="54">
        <v>46.53</v>
      </c>
      <c r="H529" s="79"/>
      <c r="I529" s="79"/>
    </row>
    <row r="530" spans="1:9" ht="15" x14ac:dyDescent="0.25">
      <c r="A530" s="53">
        <v>35</v>
      </c>
      <c r="B530" s="51" t="s">
        <v>190</v>
      </c>
      <c r="C530" s="51" t="s">
        <v>185</v>
      </c>
      <c r="D530" s="54">
        <v>48.3</v>
      </c>
      <c r="H530" s="78"/>
      <c r="I530" s="78"/>
    </row>
    <row r="531" spans="1:9" x14ac:dyDescent="0.2">
      <c r="A531" s="53">
        <v>36</v>
      </c>
      <c r="B531" s="51" t="s">
        <v>198</v>
      </c>
      <c r="C531" s="51" t="s">
        <v>361</v>
      </c>
      <c r="D531" s="54">
        <v>49.8</v>
      </c>
    </row>
    <row r="532" spans="1:9" x14ac:dyDescent="0.2">
      <c r="A532" s="53">
        <v>37</v>
      </c>
      <c r="B532" s="51" t="s">
        <v>184</v>
      </c>
      <c r="C532" s="51" t="s">
        <v>185</v>
      </c>
      <c r="D532" s="54">
        <v>49.06</v>
      </c>
    </row>
    <row r="533" spans="1:9" x14ac:dyDescent="0.2">
      <c r="A533" s="53">
        <v>38</v>
      </c>
      <c r="B533" s="51" t="s">
        <v>169</v>
      </c>
      <c r="C533" s="51" t="s">
        <v>147</v>
      </c>
      <c r="D533" s="54">
        <v>40.840000000000003</v>
      </c>
    </row>
    <row r="534" spans="1:9" x14ac:dyDescent="0.2">
      <c r="C534" s="80"/>
      <c r="D534" s="54"/>
    </row>
    <row r="536" spans="1:9" x14ac:dyDescent="0.2">
      <c r="A536" s="65" t="s">
        <v>353</v>
      </c>
      <c r="B536" s="48" t="s">
        <v>4</v>
      </c>
      <c r="D536" s="50" t="s">
        <v>7</v>
      </c>
      <c r="F536" s="52" t="s">
        <v>360</v>
      </c>
      <c r="H536" s="51">
        <v>6</v>
      </c>
    </row>
    <row r="537" spans="1:9" x14ac:dyDescent="0.2">
      <c r="A537" s="81">
        <v>1</v>
      </c>
      <c r="B537" s="56" t="s">
        <v>320</v>
      </c>
      <c r="C537" s="56" t="s">
        <v>15</v>
      </c>
      <c r="D537" s="57">
        <v>47.06</v>
      </c>
    </row>
    <row r="538" spans="1:9" x14ac:dyDescent="0.2">
      <c r="A538" s="81">
        <v>2</v>
      </c>
      <c r="B538" s="56" t="s">
        <v>327</v>
      </c>
      <c r="C538" s="56" t="s">
        <v>133</v>
      </c>
      <c r="D538" s="57">
        <v>47</v>
      </c>
    </row>
    <row r="539" spans="1:9" x14ac:dyDescent="0.2">
      <c r="A539" s="81">
        <v>3</v>
      </c>
      <c r="B539" s="56" t="s">
        <v>141</v>
      </c>
      <c r="C539" s="56" t="s">
        <v>133</v>
      </c>
      <c r="D539" s="57">
        <v>46.94</v>
      </c>
    </row>
    <row r="540" spans="1:9" x14ac:dyDescent="0.2">
      <c r="A540" s="81">
        <v>4</v>
      </c>
      <c r="B540" s="56" t="s">
        <v>142</v>
      </c>
      <c r="C540" s="56" t="s">
        <v>9</v>
      </c>
      <c r="D540" s="57">
        <v>46.92</v>
      </c>
    </row>
    <row r="541" spans="1:9" x14ac:dyDescent="0.2">
      <c r="A541" s="81">
        <v>5</v>
      </c>
      <c r="B541" s="56" t="s">
        <v>297</v>
      </c>
      <c r="C541" s="56" t="s">
        <v>363</v>
      </c>
      <c r="D541" s="57">
        <v>46.82</v>
      </c>
    </row>
    <row r="542" spans="1:9" x14ac:dyDescent="0.2">
      <c r="A542" s="81">
        <v>6</v>
      </c>
      <c r="B542" s="56" t="s">
        <v>321</v>
      </c>
      <c r="C542" s="56" t="s">
        <v>363</v>
      </c>
      <c r="D542" s="57">
        <v>46.52</v>
      </c>
    </row>
    <row r="543" spans="1:9" x14ac:dyDescent="0.2">
      <c r="A543" s="81">
        <v>7</v>
      </c>
      <c r="B543" s="56" t="s">
        <v>132</v>
      </c>
      <c r="C543" s="56" t="s">
        <v>133</v>
      </c>
      <c r="D543" s="57">
        <v>46.32</v>
      </c>
    </row>
    <row r="544" spans="1:9" x14ac:dyDescent="0.2">
      <c r="A544" s="81">
        <v>8</v>
      </c>
      <c r="B544" s="56" t="s">
        <v>323</v>
      </c>
      <c r="C544" s="56" t="s">
        <v>62</v>
      </c>
      <c r="D544" s="57">
        <v>46.11</v>
      </c>
    </row>
    <row r="545" spans="1:4" x14ac:dyDescent="0.2">
      <c r="A545" s="81">
        <v>9</v>
      </c>
      <c r="B545" s="56" t="s">
        <v>139</v>
      </c>
      <c r="C545" s="56" t="s">
        <v>19</v>
      </c>
      <c r="D545" s="57">
        <v>46.09</v>
      </c>
    </row>
    <row r="546" spans="1:4" x14ac:dyDescent="0.2">
      <c r="A546" s="81">
        <v>10</v>
      </c>
      <c r="B546" s="56" t="s">
        <v>127</v>
      </c>
      <c r="C546" s="56" t="s">
        <v>128</v>
      </c>
      <c r="D546" s="57">
        <v>46.09</v>
      </c>
    </row>
    <row r="547" spans="1:4" x14ac:dyDescent="0.2">
      <c r="A547" s="81">
        <v>11</v>
      </c>
      <c r="B547" s="56" t="s">
        <v>110</v>
      </c>
      <c r="C547" s="56" t="s">
        <v>109</v>
      </c>
      <c r="D547" s="57">
        <v>45.97</v>
      </c>
    </row>
    <row r="548" spans="1:4" x14ac:dyDescent="0.2">
      <c r="A548" s="81">
        <v>12</v>
      </c>
      <c r="B548" s="56" t="s">
        <v>288</v>
      </c>
      <c r="C548" s="56" t="s">
        <v>49</v>
      </c>
      <c r="D548" s="57">
        <v>45.5</v>
      </c>
    </row>
    <row r="549" spans="1:4" x14ac:dyDescent="0.2">
      <c r="A549" s="81">
        <v>13</v>
      </c>
      <c r="B549" s="56" t="s">
        <v>143</v>
      </c>
      <c r="C549" s="56" t="s">
        <v>115</v>
      </c>
      <c r="D549" s="57">
        <v>45</v>
      </c>
    </row>
    <row r="550" spans="1:4" x14ac:dyDescent="0.2">
      <c r="A550" s="81">
        <v>14</v>
      </c>
      <c r="B550" s="56" t="s">
        <v>124</v>
      </c>
      <c r="C550" s="56" t="s">
        <v>62</v>
      </c>
      <c r="D550" s="57">
        <v>45</v>
      </c>
    </row>
    <row r="551" spans="1:4" x14ac:dyDescent="0.2">
      <c r="A551" s="81">
        <v>15</v>
      </c>
      <c r="B551" s="56" t="s">
        <v>134</v>
      </c>
      <c r="C551" s="56" t="s">
        <v>17</v>
      </c>
      <c r="D551" s="57">
        <v>44.77</v>
      </c>
    </row>
    <row r="552" spans="1:4" x14ac:dyDescent="0.2">
      <c r="A552" s="81">
        <v>16</v>
      </c>
      <c r="B552" s="56" t="s">
        <v>257</v>
      </c>
      <c r="C552" s="56" t="s">
        <v>362</v>
      </c>
      <c r="D552" s="57">
        <v>44.74</v>
      </c>
    </row>
    <row r="553" spans="1:4" x14ac:dyDescent="0.2">
      <c r="A553" s="81">
        <v>17</v>
      </c>
      <c r="B553" s="56" t="s">
        <v>122</v>
      </c>
      <c r="C553" s="56" t="s">
        <v>49</v>
      </c>
      <c r="D553" s="57">
        <v>44.58</v>
      </c>
    </row>
    <row r="554" spans="1:4" x14ac:dyDescent="0.2">
      <c r="A554" s="81">
        <v>18</v>
      </c>
      <c r="B554" s="56" t="s">
        <v>123</v>
      </c>
      <c r="C554" s="56" t="s">
        <v>22</v>
      </c>
      <c r="D554" s="57">
        <v>44.52</v>
      </c>
    </row>
    <row r="555" spans="1:4" x14ac:dyDescent="0.2">
      <c r="A555" s="81">
        <v>19</v>
      </c>
      <c r="B555" s="56" t="s">
        <v>135</v>
      </c>
      <c r="C555" s="56" t="s">
        <v>22</v>
      </c>
      <c r="D555" s="57">
        <v>44.52</v>
      </c>
    </row>
    <row r="556" spans="1:4" x14ac:dyDescent="0.2">
      <c r="A556" s="81">
        <v>20</v>
      </c>
      <c r="B556" s="56" t="s">
        <v>119</v>
      </c>
      <c r="C556" s="56" t="s">
        <v>120</v>
      </c>
      <c r="D556" s="57">
        <v>44.06</v>
      </c>
    </row>
    <row r="557" spans="1:4" x14ac:dyDescent="0.2">
      <c r="A557" s="81">
        <v>21</v>
      </c>
      <c r="B557" s="56" t="s">
        <v>126</v>
      </c>
      <c r="C557" s="56" t="s">
        <v>59</v>
      </c>
      <c r="D557" s="57">
        <v>43.98</v>
      </c>
    </row>
    <row r="558" spans="1:4" x14ac:dyDescent="0.2">
      <c r="A558" s="81">
        <v>22</v>
      </c>
      <c r="B558" s="56" t="s">
        <v>140</v>
      </c>
      <c r="C558" s="56" t="s">
        <v>61</v>
      </c>
      <c r="D558" s="57">
        <v>43.96</v>
      </c>
    </row>
    <row r="559" spans="1:4" x14ac:dyDescent="0.2">
      <c r="A559" s="81">
        <v>23</v>
      </c>
      <c r="B559" s="56" t="s">
        <v>326</v>
      </c>
      <c r="C559" s="56" t="s">
        <v>283</v>
      </c>
      <c r="D559" s="57">
        <v>43.67</v>
      </c>
    </row>
    <row r="560" spans="1:4" x14ac:dyDescent="0.2">
      <c r="A560" s="81">
        <v>24</v>
      </c>
      <c r="B560" s="56" t="s">
        <v>125</v>
      </c>
      <c r="C560" s="56" t="s">
        <v>49</v>
      </c>
      <c r="D560" s="57">
        <v>43.5</v>
      </c>
    </row>
    <row r="561" spans="1:4" x14ac:dyDescent="0.2">
      <c r="A561" s="81">
        <v>25</v>
      </c>
      <c r="B561" s="56" t="s">
        <v>129</v>
      </c>
      <c r="C561" s="56" t="s">
        <v>14</v>
      </c>
      <c r="D561" s="57">
        <v>43.48</v>
      </c>
    </row>
    <row r="562" spans="1:4" x14ac:dyDescent="0.2">
      <c r="A562" s="81">
        <v>26</v>
      </c>
      <c r="B562" s="56" t="s">
        <v>292</v>
      </c>
      <c r="C562" s="56" t="s">
        <v>61</v>
      </c>
      <c r="D562" s="57">
        <v>43.45</v>
      </c>
    </row>
    <row r="563" spans="1:4" x14ac:dyDescent="0.2">
      <c r="A563" s="81">
        <v>27</v>
      </c>
      <c r="B563" s="56" t="s">
        <v>324</v>
      </c>
      <c r="C563" s="56" t="s">
        <v>325</v>
      </c>
      <c r="D563" s="57">
        <v>43.06</v>
      </c>
    </row>
    <row r="564" spans="1:4" x14ac:dyDescent="0.2">
      <c r="A564" s="81">
        <v>28</v>
      </c>
      <c r="B564" s="56" t="s">
        <v>299</v>
      </c>
      <c r="C564" s="56" t="s">
        <v>300</v>
      </c>
      <c r="D564" s="57">
        <v>42.95</v>
      </c>
    </row>
    <row r="565" spans="1:4" x14ac:dyDescent="0.2">
      <c r="A565" s="81">
        <v>29</v>
      </c>
      <c r="B565" s="56" t="s">
        <v>136</v>
      </c>
      <c r="C565" s="56" t="s">
        <v>137</v>
      </c>
      <c r="D565" s="57">
        <v>42.86</v>
      </c>
    </row>
    <row r="566" spans="1:4" x14ac:dyDescent="0.2">
      <c r="A566" s="81">
        <v>30</v>
      </c>
      <c r="B566" s="56" t="s">
        <v>111</v>
      </c>
      <c r="C566" s="56" t="s">
        <v>17</v>
      </c>
      <c r="D566" s="57">
        <v>42.85</v>
      </c>
    </row>
    <row r="567" spans="1:4" x14ac:dyDescent="0.2">
      <c r="A567" s="81">
        <v>31</v>
      </c>
      <c r="B567" s="56" t="s">
        <v>94</v>
      </c>
      <c r="C567" s="56" t="s">
        <v>49</v>
      </c>
      <c r="D567" s="57">
        <v>42.39</v>
      </c>
    </row>
    <row r="568" spans="1:4" x14ac:dyDescent="0.2">
      <c r="A568" s="81">
        <v>32</v>
      </c>
      <c r="B568" s="56" t="s">
        <v>107</v>
      </c>
      <c r="C568" s="56" t="s">
        <v>15</v>
      </c>
      <c r="D568" s="57">
        <v>42.22</v>
      </c>
    </row>
    <row r="569" spans="1:4" x14ac:dyDescent="0.2">
      <c r="A569" s="81">
        <v>33</v>
      </c>
      <c r="B569" s="56" t="s">
        <v>103</v>
      </c>
      <c r="C569" s="56" t="s">
        <v>20</v>
      </c>
      <c r="D569" s="57">
        <v>41.88</v>
      </c>
    </row>
    <row r="570" spans="1:4" x14ac:dyDescent="0.2">
      <c r="A570" s="81">
        <v>34</v>
      </c>
      <c r="B570" s="56" t="s">
        <v>102</v>
      </c>
      <c r="C570" s="56" t="s">
        <v>61</v>
      </c>
      <c r="D570" s="57">
        <v>41.48</v>
      </c>
    </row>
    <row r="571" spans="1:4" x14ac:dyDescent="0.2">
      <c r="A571" s="81">
        <v>35</v>
      </c>
      <c r="B571" s="56" t="s">
        <v>314</v>
      </c>
      <c r="C571" s="56" t="s">
        <v>49</v>
      </c>
      <c r="D571" s="57">
        <v>40.78</v>
      </c>
    </row>
    <row r="572" spans="1:4" x14ac:dyDescent="0.2">
      <c r="A572" s="81">
        <v>36</v>
      </c>
      <c r="B572" s="56" t="s">
        <v>121</v>
      </c>
      <c r="C572" s="56" t="s">
        <v>19</v>
      </c>
      <c r="D572" s="57">
        <v>40.729999999999997</v>
      </c>
    </row>
    <row r="573" spans="1:4" x14ac:dyDescent="0.2">
      <c r="A573" s="81">
        <v>37</v>
      </c>
      <c r="B573" s="56" t="s">
        <v>116</v>
      </c>
      <c r="C573" s="56" t="s">
        <v>117</v>
      </c>
      <c r="D573" s="57">
        <v>40.619999999999997</v>
      </c>
    </row>
    <row r="574" spans="1:4" x14ac:dyDescent="0.2">
      <c r="A574" s="81">
        <v>38</v>
      </c>
      <c r="B574" s="56" t="s">
        <v>105</v>
      </c>
      <c r="C574" s="56" t="s">
        <v>106</v>
      </c>
      <c r="D574" s="57">
        <v>40.299999999999997</v>
      </c>
    </row>
    <row r="575" spans="1:4" x14ac:dyDescent="0.2">
      <c r="A575" s="81">
        <v>39</v>
      </c>
      <c r="B575" s="56" t="s">
        <v>131</v>
      </c>
      <c r="C575" s="56" t="s">
        <v>62</v>
      </c>
      <c r="D575" s="57">
        <v>40.11</v>
      </c>
    </row>
    <row r="576" spans="1:4" x14ac:dyDescent="0.2">
      <c r="A576" s="81">
        <v>40</v>
      </c>
      <c r="B576" s="56" t="s">
        <v>101</v>
      </c>
      <c r="C576" s="56" t="s">
        <v>12</v>
      </c>
      <c r="D576" s="57">
        <v>39.770000000000003</v>
      </c>
    </row>
    <row r="577" spans="1:4" x14ac:dyDescent="0.2">
      <c r="A577" s="81">
        <v>41</v>
      </c>
      <c r="B577" s="56" t="s">
        <v>99</v>
      </c>
      <c r="C577" s="56" t="s">
        <v>100</v>
      </c>
      <c r="D577" s="57">
        <v>39.729999999999997</v>
      </c>
    </row>
    <row r="578" spans="1:4" x14ac:dyDescent="0.2">
      <c r="A578" s="81">
        <v>42</v>
      </c>
      <c r="B578" s="56" t="s">
        <v>97</v>
      </c>
      <c r="C578" s="56" t="s">
        <v>98</v>
      </c>
      <c r="D578" s="57">
        <v>39.369999999999997</v>
      </c>
    </row>
    <row r="579" spans="1:4" x14ac:dyDescent="0.2">
      <c r="A579" s="81">
        <v>43</v>
      </c>
      <c r="B579" s="56" t="s">
        <v>112</v>
      </c>
      <c r="C579" s="56" t="s">
        <v>113</v>
      </c>
      <c r="D579" s="57">
        <v>38.75</v>
      </c>
    </row>
    <row r="580" spans="1:4" x14ac:dyDescent="0.2">
      <c r="A580" s="81">
        <v>44</v>
      </c>
      <c r="B580" s="56" t="s">
        <v>104</v>
      </c>
      <c r="C580" s="56" t="s">
        <v>17</v>
      </c>
      <c r="D580" s="57">
        <v>37.69</v>
      </c>
    </row>
    <row r="581" spans="1:4" x14ac:dyDescent="0.2">
      <c r="A581" s="81">
        <v>45</v>
      </c>
      <c r="B581" s="56" t="s">
        <v>108</v>
      </c>
      <c r="C581" s="56" t="s">
        <v>109</v>
      </c>
      <c r="D581" s="57">
        <v>37.549999999999997</v>
      </c>
    </row>
    <row r="582" spans="1:4" x14ac:dyDescent="0.2">
      <c r="A582" s="81">
        <v>46</v>
      </c>
      <c r="B582" s="56" t="s">
        <v>95</v>
      </c>
      <c r="C582" s="56" t="s">
        <v>96</v>
      </c>
      <c r="D582" s="57">
        <v>36.11</v>
      </c>
    </row>
    <row r="583" spans="1:4" x14ac:dyDescent="0.2">
      <c r="A583" s="81">
        <v>47</v>
      </c>
      <c r="B583" s="56" t="s">
        <v>92</v>
      </c>
      <c r="C583" s="56" t="s">
        <v>93</v>
      </c>
      <c r="D583" s="57">
        <v>35.94</v>
      </c>
    </row>
    <row r="584" spans="1:4" x14ac:dyDescent="0.2">
      <c r="A584" s="81"/>
      <c r="B584" s="56"/>
      <c r="C584" s="56"/>
      <c r="D584" s="57"/>
    </row>
    <row r="585" spans="1:4" x14ac:dyDescent="0.2">
      <c r="A585" s="81"/>
      <c r="B585" s="56"/>
      <c r="C585" s="56"/>
      <c r="D585" s="57"/>
    </row>
    <row r="586" spans="1:4" x14ac:dyDescent="0.2">
      <c r="A586" s="81"/>
      <c r="B586" s="56"/>
      <c r="C586" s="56"/>
      <c r="D586" s="57"/>
    </row>
    <row r="587" spans="1:4" x14ac:dyDescent="0.2">
      <c r="A587" s="81"/>
      <c r="B587" s="56"/>
      <c r="C587" s="56"/>
      <c r="D587" s="57"/>
    </row>
    <row r="588" spans="1:4" x14ac:dyDescent="0.2">
      <c r="A588" s="81"/>
      <c r="B588" s="56"/>
      <c r="C588" s="56"/>
      <c r="D588" s="57"/>
    </row>
  </sheetData>
  <pageMargins left="0.25" right="0.25" top="0.75" bottom="0.75" header="0.5" footer="0.5"/>
  <pageSetup paperSize="0" orientation="portrait" horizontalDpi="4294967292" verticalDpi="4294967292"/>
  <headerFooter alignWithMargins="0">
    <oddHeader xml:space="preserve">&amp;LDiv 10 Primary Individual Championships Race List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Input and Results</vt:lpstr>
      <vt:lpstr>Programme and CT sheets</vt:lpstr>
      <vt:lpstr>DQ Codes</vt:lpstr>
      <vt:lpstr>Swimmers 161123</vt:lpstr>
      <vt:lpstr>Swimmers 161116</vt:lpstr>
      <vt:lpstr>Events and Heat count</vt:lpstr>
      <vt:lpstr>Lane sheets</vt:lpstr>
      <vt:lpstr>Swimmers 161108</vt:lpstr>
      <vt:lpstr>'Input and Results'!Print_Area</vt:lpstr>
      <vt:lpstr>'Programme and CT sheets'!Print_Area</vt:lpstr>
      <vt:lpstr>'Input and Results'!Print_Titles</vt:lpstr>
      <vt:lpstr>'Programme and CT sheets'!Print_Titles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Prescott</dc:creator>
  <cp:lastModifiedBy>Brenda Prescott</cp:lastModifiedBy>
  <cp:lastPrinted>2016-11-27T01:08:20Z</cp:lastPrinted>
  <dcterms:created xsi:type="dcterms:W3CDTF">2010-09-27T15:43:54Z</dcterms:created>
  <dcterms:modified xsi:type="dcterms:W3CDTF">2016-11-27T01:08:55Z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